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0_LAVIA KØBENHAVN\Lavia\2023\Regnskab 22 og budget 23\"/>
    </mc:Choice>
  </mc:AlternateContent>
  <xr:revisionPtr revIDLastSave="0" documentId="8_{9F1E69C3-355D-4A19-8619-EF234F4FC02E}" xr6:coauthVersionLast="47" xr6:coauthVersionMax="47" xr10:uidLastSave="{00000000-0000-0000-0000-000000000000}"/>
  <bookViews>
    <workbookView xWindow="3420" yWindow="3420" windowWidth="21600" windowHeight="11235" tabRatio="944" activeTab="5" xr2:uid="{00000000-000D-0000-FFFF-FFFF00000000}"/>
  </bookViews>
  <sheets>
    <sheet name="Forside" sheetId="5" r:id="rId1"/>
    <sheet name="Indholdsfortegnelse" sheetId="6" r:id="rId2"/>
    <sheet name="Foreningsoplysninger" sheetId="7" r:id="rId3"/>
    <sheet name="Bestyrelsespåtegning" sheetId="8" r:id="rId4"/>
    <sheet name="Revisorpåtegning" sheetId="9" r:id="rId5"/>
    <sheet name=" Beretning" sheetId="12" r:id="rId6"/>
    <sheet name="Regnskabspraksis" sheetId="11" r:id="rId7"/>
    <sheet name="Resultatopgørelse" sheetId="3" r:id="rId8"/>
    <sheet name="Balance" sheetId="4" r:id="rId9"/>
    <sheet name="Noter" sheetId="2" r:id="rId10"/>
    <sheet name="Indsæt WinKas rapport" sheetId="1" r:id="rId11"/>
  </sheets>
  <definedNames>
    <definedName name="_xlnm._FilterDatabase" localSheetId="10" hidden="1">'Indsæt WinKas rapport'!$A$2:$F$182</definedName>
    <definedName name="_xlnm.Print_Area" localSheetId="3">Bestyrelsespåtegning!$A$1:$C$56</definedName>
    <definedName name="_xlnm.Print_Titles" localSheetId="10">'Indsæt WinKas rapport'!$A:$A,'Indsæt WinKas rapport'!$2:$2</definedName>
    <definedName name="_xlnm.Print_Titles" localSheetId="9">Noter!$1:$1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C49" i="2" l="1"/>
  <c r="D49" i="2"/>
  <c r="E49" i="2"/>
  <c r="D28" i="2"/>
  <c r="C28" i="2"/>
  <c r="E28" i="2"/>
  <c r="C3" i="4"/>
  <c r="E33" i="9"/>
  <c r="E5" i="9"/>
  <c r="C144" i="2" l="1"/>
  <c r="C53" i="2"/>
  <c r="C193" i="2"/>
  <c r="C94" i="2"/>
  <c r="E185" i="2"/>
  <c r="D185" i="2"/>
  <c r="C185" i="2"/>
  <c r="C23" i="4"/>
  <c r="E23" i="4"/>
  <c r="E184" i="2"/>
  <c r="D184" i="2"/>
  <c r="C184" i="2"/>
  <c r="E183" i="2"/>
  <c r="D183" i="2"/>
  <c r="C183" i="2"/>
  <c r="E182" i="2"/>
  <c r="D182" i="2"/>
  <c r="C182" i="2"/>
  <c r="E181" i="2"/>
  <c r="D181" i="2"/>
  <c r="C181" i="2"/>
  <c r="E180" i="2"/>
  <c r="D180" i="2"/>
  <c r="C180" i="2"/>
  <c r="C186" i="2" l="1"/>
  <c r="E186" i="2"/>
  <c r="D186" i="2"/>
  <c r="F49" i="9"/>
  <c r="B49" i="9"/>
  <c r="C55" i="8"/>
  <c r="A55" i="8"/>
  <c r="C47" i="8"/>
  <c r="A47" i="8"/>
  <c r="C39" i="8"/>
  <c r="A39" i="8"/>
  <c r="C31" i="8"/>
  <c r="A31" i="8"/>
  <c r="C23" i="8"/>
  <c r="A23" i="8"/>
  <c r="C2" i="2" l="1"/>
  <c r="E3" i="4"/>
  <c r="E193" i="2" l="1"/>
  <c r="E144" i="2"/>
  <c r="E94" i="2"/>
  <c r="E53" i="2"/>
  <c r="E2" i="2"/>
  <c r="E32" i="4" l="1"/>
  <c r="C32" i="4"/>
  <c r="E27" i="4"/>
  <c r="C27" i="4"/>
  <c r="E26" i="4"/>
  <c r="C26" i="4"/>
  <c r="E25" i="4"/>
  <c r="C25" i="4"/>
  <c r="E24" i="4"/>
  <c r="C24" i="4"/>
  <c r="E28" i="4"/>
  <c r="C28" i="4"/>
  <c r="E20" i="4"/>
  <c r="C20" i="4"/>
  <c r="E19" i="4"/>
  <c r="E21" i="4" s="1"/>
  <c r="E30" i="4" s="1"/>
  <c r="C19" i="4"/>
  <c r="C21" i="4" s="1"/>
  <c r="C30" i="4" s="1"/>
  <c r="E12" i="4"/>
  <c r="C12" i="4"/>
  <c r="E11" i="4"/>
  <c r="C11" i="4"/>
  <c r="E10" i="4"/>
  <c r="C10" i="4"/>
  <c r="E9" i="4"/>
  <c r="E13" i="4" s="1"/>
  <c r="C9" i="4"/>
  <c r="C13" i="4" s="1"/>
  <c r="E6" i="4"/>
  <c r="C6" i="4"/>
  <c r="E5" i="4"/>
  <c r="E7" i="4" s="1"/>
  <c r="E15" i="4" s="1"/>
  <c r="C5" i="4"/>
  <c r="C7" i="4" s="1"/>
  <c r="C15" i="4" s="1"/>
  <c r="F27" i="3"/>
  <c r="E27" i="3"/>
  <c r="D27" i="3"/>
  <c r="C27" i="3"/>
  <c r="F23" i="3"/>
  <c r="E23" i="3"/>
  <c r="D23" i="3"/>
  <c r="C23" i="3"/>
  <c r="F22" i="3"/>
  <c r="E22" i="3"/>
  <c r="D22" i="3"/>
  <c r="C22" i="3"/>
  <c r="F21" i="3"/>
  <c r="E21" i="3"/>
  <c r="D21" i="3"/>
  <c r="C21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F4" i="3"/>
  <c r="E4" i="3"/>
  <c r="D4" i="3"/>
  <c r="C4" i="3"/>
  <c r="F3" i="3"/>
  <c r="E3" i="3"/>
  <c r="D3" i="3"/>
  <c r="C3" i="3"/>
  <c r="D25" i="3"/>
  <c r="E25" i="3"/>
  <c r="F19" i="3"/>
  <c r="E203" i="2"/>
  <c r="D203" i="2"/>
  <c r="C203" i="2"/>
  <c r="E200" i="2"/>
  <c r="D200" i="2"/>
  <c r="C200" i="2"/>
  <c r="E199" i="2"/>
  <c r="D199" i="2"/>
  <c r="C199" i="2"/>
  <c r="E198" i="2"/>
  <c r="D198" i="2"/>
  <c r="C198" i="2"/>
  <c r="E197" i="2"/>
  <c r="D197" i="2"/>
  <c r="C197" i="2"/>
  <c r="E196" i="2"/>
  <c r="D196" i="2"/>
  <c r="C196" i="2"/>
  <c r="E195" i="2"/>
  <c r="D195" i="2"/>
  <c r="C195" i="2"/>
  <c r="E191" i="2"/>
  <c r="D191" i="2"/>
  <c r="C191" i="2"/>
  <c r="E190" i="2"/>
  <c r="D190" i="2"/>
  <c r="C190" i="2"/>
  <c r="E189" i="2"/>
  <c r="D189" i="2"/>
  <c r="C189" i="2"/>
  <c r="E176" i="2"/>
  <c r="E177" i="2" s="1"/>
  <c r="D176" i="2"/>
  <c r="D177" i="2" s="1"/>
  <c r="C176" i="2"/>
  <c r="C177" i="2" s="1"/>
  <c r="E172" i="2"/>
  <c r="E173" i="2" s="1"/>
  <c r="D172" i="2"/>
  <c r="D173" i="2" s="1"/>
  <c r="C172" i="2"/>
  <c r="C173" i="2" s="1"/>
  <c r="E168" i="2"/>
  <c r="D168" i="2"/>
  <c r="C168" i="2"/>
  <c r="E167" i="2"/>
  <c r="D167" i="2"/>
  <c r="C167" i="2"/>
  <c r="E166" i="2"/>
  <c r="D166" i="2"/>
  <c r="C166" i="2"/>
  <c r="E165" i="2"/>
  <c r="D165" i="2"/>
  <c r="C165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E147" i="2"/>
  <c r="D147" i="2"/>
  <c r="C147" i="2"/>
  <c r="E146" i="2"/>
  <c r="D146" i="2"/>
  <c r="C146" i="2"/>
  <c r="E142" i="2"/>
  <c r="E143" i="2" s="1"/>
  <c r="D142" i="2"/>
  <c r="D143" i="2" s="1"/>
  <c r="C142" i="2"/>
  <c r="C143" i="2" s="1"/>
  <c r="E138" i="2"/>
  <c r="D138" i="2"/>
  <c r="C138" i="2"/>
  <c r="E137" i="2"/>
  <c r="D137" i="2"/>
  <c r="C137" i="2"/>
  <c r="E136" i="2"/>
  <c r="D136" i="2"/>
  <c r="C136" i="2"/>
  <c r="E132" i="2"/>
  <c r="E133" i="2" s="1"/>
  <c r="D132" i="2"/>
  <c r="D133" i="2" s="1"/>
  <c r="C132" i="2"/>
  <c r="C133" i="2" s="1"/>
  <c r="E127" i="2"/>
  <c r="D127" i="2"/>
  <c r="C127" i="2"/>
  <c r="E126" i="2"/>
  <c r="D126" i="2"/>
  <c r="C126" i="2"/>
  <c r="E124" i="2"/>
  <c r="D124" i="2"/>
  <c r="C124" i="2"/>
  <c r="E123" i="2"/>
  <c r="D123" i="2"/>
  <c r="C123" i="2"/>
  <c r="E119" i="2"/>
  <c r="E120" i="2" s="1"/>
  <c r="D119" i="2"/>
  <c r="D120" i="2" s="1"/>
  <c r="C119" i="2"/>
  <c r="C120" i="2" s="1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2" i="2"/>
  <c r="D92" i="2"/>
  <c r="C92" i="2"/>
  <c r="E91" i="2"/>
  <c r="D91" i="2"/>
  <c r="C91" i="2"/>
  <c r="E87" i="2"/>
  <c r="E88" i="2" s="1"/>
  <c r="D87" i="2"/>
  <c r="D88" i="2" s="1"/>
  <c r="C87" i="2"/>
  <c r="C88" i="2" s="1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1" i="2"/>
  <c r="D51" i="2"/>
  <c r="C51" i="2"/>
  <c r="E50" i="2"/>
  <c r="D50" i="2"/>
  <c r="C50" i="2"/>
  <c r="E48" i="2"/>
  <c r="D48" i="2"/>
  <c r="C48" i="2"/>
  <c r="E47" i="2"/>
  <c r="D47" i="2"/>
  <c r="C47" i="2"/>
  <c r="E46" i="2"/>
  <c r="D46" i="2"/>
  <c r="C46" i="2"/>
  <c r="E45" i="2"/>
  <c r="D45" i="2"/>
  <c r="C45" i="2"/>
  <c r="E41" i="2"/>
  <c r="D41" i="2"/>
  <c r="C41" i="2"/>
  <c r="E40" i="2"/>
  <c r="D40" i="2"/>
  <c r="C40" i="2"/>
  <c r="E36" i="2"/>
  <c r="E37" i="2" s="1"/>
  <c r="D36" i="2"/>
  <c r="D37" i="2" s="1"/>
  <c r="C36" i="2"/>
  <c r="C37" i="2" s="1"/>
  <c r="E32" i="2"/>
  <c r="E33" i="2" s="1"/>
  <c r="D32" i="2"/>
  <c r="D33" i="2" s="1"/>
  <c r="C32" i="2"/>
  <c r="C33" i="2" s="1"/>
  <c r="D27" i="2"/>
  <c r="D26" i="2"/>
  <c r="D25" i="2"/>
  <c r="D24" i="2"/>
  <c r="D23" i="2"/>
  <c r="D22" i="2"/>
  <c r="D21" i="2"/>
  <c r="D20" i="2"/>
  <c r="C27" i="2"/>
  <c r="C26" i="2"/>
  <c r="C25" i="2"/>
  <c r="C24" i="2"/>
  <c r="C23" i="2"/>
  <c r="C22" i="2"/>
  <c r="C21" i="2"/>
  <c r="C20" i="2"/>
  <c r="E21" i="2"/>
  <c r="E22" i="2"/>
  <c r="E23" i="2"/>
  <c r="E24" i="2"/>
  <c r="E25" i="2"/>
  <c r="E26" i="2"/>
  <c r="E27" i="2"/>
  <c r="E20" i="2"/>
  <c r="E16" i="2"/>
  <c r="E17" i="2" s="1"/>
  <c r="D16" i="2"/>
  <c r="D17" i="2" s="1"/>
  <c r="C16" i="2"/>
  <c r="C17" i="2" s="1"/>
  <c r="E12" i="2"/>
  <c r="E13" i="2" s="1"/>
  <c r="D12" i="2"/>
  <c r="D13" i="2" s="1"/>
  <c r="C12" i="2"/>
  <c r="C13" i="2" s="1"/>
  <c r="E8" i="2"/>
  <c r="E9" i="2" s="1"/>
  <c r="D8" i="2"/>
  <c r="D9" i="2" s="1"/>
  <c r="C8" i="2"/>
  <c r="C9" i="2" s="1"/>
  <c r="E4" i="2"/>
  <c r="E5" i="2" s="1"/>
  <c r="D4" i="2"/>
  <c r="D5" i="2" s="1"/>
  <c r="C4" i="2"/>
  <c r="C5" i="2" s="1"/>
  <c r="E29" i="2" l="1"/>
  <c r="C29" i="2"/>
  <c r="D29" i="2"/>
  <c r="D93" i="2"/>
  <c r="D103" i="2"/>
  <c r="D115" i="2"/>
  <c r="C139" i="2"/>
  <c r="E139" i="2"/>
  <c r="D139" i="2"/>
  <c r="C25" i="3"/>
  <c r="F10" i="3"/>
  <c r="F25" i="3"/>
  <c r="F29" i="3" s="1"/>
  <c r="D19" i="3"/>
  <c r="D29" i="3" s="1"/>
  <c r="E19" i="3"/>
  <c r="E29" i="3" s="1"/>
  <c r="C19" i="3"/>
  <c r="D10" i="3"/>
  <c r="E10" i="3"/>
  <c r="C10" i="3"/>
  <c r="E42" i="2"/>
  <c r="E74" i="2"/>
  <c r="C125" i="2"/>
  <c r="E125" i="2"/>
  <c r="C128" i="2"/>
  <c r="E128" i="2"/>
  <c r="D148" i="2"/>
  <c r="D155" i="2"/>
  <c r="D162" i="2"/>
  <c r="D169" i="2"/>
  <c r="C192" i="2"/>
  <c r="E192" i="2"/>
  <c r="D192" i="2"/>
  <c r="D201" i="2"/>
  <c r="D42" i="2"/>
  <c r="D74" i="2"/>
  <c r="D84" i="2"/>
  <c r="E84" i="2"/>
  <c r="C93" i="2"/>
  <c r="E93" i="2"/>
  <c r="C103" i="2"/>
  <c r="E103" i="2"/>
  <c r="C115" i="2"/>
  <c r="E115" i="2"/>
  <c r="D125" i="2"/>
  <c r="D128" i="2"/>
  <c r="C148" i="2"/>
  <c r="E148" i="2"/>
  <c r="C155" i="2"/>
  <c r="E155" i="2"/>
  <c r="C162" i="2"/>
  <c r="E162" i="2"/>
  <c r="C169" i="2"/>
  <c r="E169" i="2"/>
  <c r="C201" i="2"/>
  <c r="E201" i="2"/>
  <c r="C42" i="2"/>
  <c r="C74" i="2"/>
  <c r="C84" i="2"/>
  <c r="D31" i="3" l="1"/>
  <c r="C29" i="3"/>
  <c r="F31" i="3"/>
  <c r="D116" i="2"/>
  <c r="E31" i="3"/>
  <c r="C31" i="3"/>
  <c r="C129" i="2"/>
  <c r="E129" i="2"/>
  <c r="E116" i="2"/>
  <c r="D129" i="2"/>
  <c r="C116" i="2"/>
</calcChain>
</file>

<file path=xl/sharedStrings.xml><?xml version="1.0" encoding="utf-8"?>
<sst xmlns="http://schemas.openxmlformats.org/spreadsheetml/2006/main" count="592" uniqueCount="512">
  <si>
    <t>2 - Lokaletilskud fra Københavns Kommune</t>
  </si>
  <si>
    <t>3 - Tilskud til lederkurser</t>
  </si>
  <si>
    <t>5 - Øvrige tilskud og indtægter</t>
  </si>
  <si>
    <t>6 - Skattepligtig løn</t>
  </si>
  <si>
    <t>7 - Skattefri godtgørelse</t>
  </si>
  <si>
    <t>8 - Personaleudgifter</t>
  </si>
  <si>
    <t>9 - Kontorholdsudgifter</t>
  </si>
  <si>
    <t>10 - Lokaleudgifter</t>
  </si>
  <si>
    <t>11 - Andre udgifter</t>
  </si>
  <si>
    <t>12 - Publikationer</t>
  </si>
  <si>
    <t>13 - Særlige projekter</t>
  </si>
  <si>
    <t>Aktiver</t>
  </si>
  <si>
    <t>14 - Driftsmidler</t>
  </si>
  <si>
    <t>15 - Tilgodehavender</t>
  </si>
  <si>
    <t>16 - Forudbetalte udgifter</t>
  </si>
  <si>
    <t>17 - Likvide beholdninger</t>
  </si>
  <si>
    <t>Passiver</t>
  </si>
  <si>
    <t>18 - Egenkapital</t>
  </si>
  <si>
    <t>19 - Langfristet gæld</t>
  </si>
  <si>
    <t>20 - Kortfristet gæld</t>
  </si>
  <si>
    <t>21 - Forud modtagne indtægter</t>
  </si>
  <si>
    <t>Passiver i alt</t>
  </si>
  <si>
    <t>1 - Driftstilskud fra Københavns Kommune</t>
  </si>
  <si>
    <t>Drifts- og aktivitetstilskud</t>
  </si>
  <si>
    <t>Driftstilskud fra Københavns Kommune i alt</t>
  </si>
  <si>
    <t>Lokaletilskud fra Københavns Kommune</t>
  </si>
  <si>
    <t>Lokaletilskud fra Københavns Kommune i alt</t>
  </si>
  <si>
    <t>Tilskud til lederkurser</t>
  </si>
  <si>
    <t>4 - Tilskud fra Udviklingspuljen for børn og unge</t>
  </si>
  <si>
    <t>Tilskud fra Udviklingspuljen for børn og unge</t>
  </si>
  <si>
    <t>Tilskud fra Udviklingspuljen for børn og unge i alt</t>
  </si>
  <si>
    <t>Kontingent under 25 år</t>
  </si>
  <si>
    <t>Kontingent over 25 år</t>
  </si>
  <si>
    <t>Kontingent over 25 år m/handicap</t>
  </si>
  <si>
    <t>Kontingent Passive</t>
  </si>
  <si>
    <t>Tilskud fra DHIF til transport/hjælpemidler</t>
  </si>
  <si>
    <t>Reklameindtægter LaviaNyt</t>
  </si>
  <si>
    <t>Egenbetaling vedr. stævner mv</t>
  </si>
  <si>
    <t>Anden indtægt</t>
  </si>
  <si>
    <t>Øvrige tilskud og indtægter i alt</t>
  </si>
  <si>
    <t>Renteindtægter</t>
  </si>
  <si>
    <t>Renteindtægt</t>
  </si>
  <si>
    <t>Renteindtægter ialt</t>
  </si>
  <si>
    <t>Skattepligtig løn</t>
  </si>
  <si>
    <t>Skattepligtig løn i alt</t>
  </si>
  <si>
    <t>Ulønnede trænere</t>
  </si>
  <si>
    <t>Ulønnede ledere</t>
  </si>
  <si>
    <t>Skattefri godtgørelse i alt</t>
  </si>
  <si>
    <t>Transport til stævner (DHIF tilskud)</t>
  </si>
  <si>
    <t>Transport til møder (DHIF tilskud)</t>
  </si>
  <si>
    <t>Transport til ulønnet træner (DHIF tilskud)</t>
  </si>
  <si>
    <t>Uddannelse</t>
  </si>
  <si>
    <t>Personaleudgifter i alt</t>
  </si>
  <si>
    <t>Kontorartikler</t>
  </si>
  <si>
    <t>Telefon, porto og fragt</t>
  </si>
  <si>
    <t>Fotokopiering</t>
  </si>
  <si>
    <t>It-udgifter</t>
  </si>
  <si>
    <t>Revision og regnskabsmæssig assistance</t>
  </si>
  <si>
    <t>Abonnementer og kontingenter</t>
  </si>
  <si>
    <t>Forsikringer</t>
  </si>
  <si>
    <t>Diverse</t>
  </si>
  <si>
    <t>Kontorholdsudgifter i alt</t>
  </si>
  <si>
    <t>Husleje/baneleje Bowling</t>
  </si>
  <si>
    <t>Husleje/baneleje Svømning</t>
  </si>
  <si>
    <t>Husleje/baneleje Bueskydning</t>
  </si>
  <si>
    <t>Skabaleje</t>
  </si>
  <si>
    <t>El, vand og varme</t>
  </si>
  <si>
    <t>Vedligeholdelse</t>
  </si>
  <si>
    <t>Rengøring</t>
  </si>
  <si>
    <t>Lokaleudgifter i alt</t>
  </si>
  <si>
    <t>Tab på debitorer</t>
  </si>
  <si>
    <t>Mødeudgifter</t>
  </si>
  <si>
    <t>Repræsentation/gaver/præmier</t>
  </si>
  <si>
    <t>Afskrivninger</t>
  </si>
  <si>
    <t>Småanskaffelser</t>
  </si>
  <si>
    <t>Andre udgifter i alt</t>
  </si>
  <si>
    <t>Reklameudgift</t>
  </si>
  <si>
    <t>Reklameudgift i alt</t>
  </si>
  <si>
    <t>LaviaNyt</t>
  </si>
  <si>
    <t>Publikationer i alt</t>
  </si>
  <si>
    <t>INDTÆGTER</t>
  </si>
  <si>
    <t>Tilskud fra Københavns Kommune</t>
  </si>
  <si>
    <t>Tilskud fra sponsorer</t>
  </si>
  <si>
    <t>Tilskud fra fonde</t>
  </si>
  <si>
    <t>Deltagerbetalinger</t>
  </si>
  <si>
    <t>Billetindtægter</t>
  </si>
  <si>
    <t>Øvrige indtægter, specificeret:</t>
  </si>
  <si>
    <t>INDTÆGTER I ALT</t>
  </si>
  <si>
    <t>UDGIFTER</t>
  </si>
  <si>
    <t>Skattefri godtgørelse</t>
  </si>
  <si>
    <t>Honorarer (skattepligtige)</t>
  </si>
  <si>
    <t>Transportudgifter</t>
  </si>
  <si>
    <t>Opholdsudgifter</t>
  </si>
  <si>
    <t>Fortæring, herunder mødeudgifter</t>
  </si>
  <si>
    <t>Diverse repræsentation</t>
  </si>
  <si>
    <t>Reklameudgifter</t>
  </si>
  <si>
    <t>Revisionshonorar</t>
  </si>
  <si>
    <t>Øvrige omkostninger, specificeret:</t>
  </si>
  <si>
    <t>UDGIFTER I ALT</t>
  </si>
  <si>
    <t>NETTORESULTAT Særlige projekter</t>
  </si>
  <si>
    <t>Renteudgift</t>
  </si>
  <si>
    <t>Renteudgift i alt</t>
  </si>
  <si>
    <t>Anskaffelsessum 1. januar</t>
  </si>
  <si>
    <t>Årets tilgang</t>
  </si>
  <si>
    <t>Anskaffelsessum 31. december</t>
  </si>
  <si>
    <t>Afskrivninger 1. januar</t>
  </si>
  <si>
    <t>Årets afskrivninger</t>
  </si>
  <si>
    <t>Afskrivninger 31. december</t>
  </si>
  <si>
    <t>Regnskabsmæssig værdi 31. december</t>
  </si>
  <si>
    <t>Deposita</t>
  </si>
  <si>
    <t>Deposita i alt</t>
  </si>
  <si>
    <t>Debitorer samlekonto</t>
  </si>
  <si>
    <t>Tilgodehavende moms</t>
  </si>
  <si>
    <t>Øvrige</t>
  </si>
  <si>
    <t>Tilgodehavender i alt</t>
  </si>
  <si>
    <t>Tilgodehavende hos tilskudsgiver</t>
  </si>
  <si>
    <t>Tilgodehavende hos tilskudsgiver i alt</t>
  </si>
  <si>
    <t>Lokaleleje</t>
  </si>
  <si>
    <t>Andre forudbetalinger</t>
  </si>
  <si>
    <t>Forudbetalte udgifter i alt</t>
  </si>
  <si>
    <t>Værdipapirer</t>
  </si>
  <si>
    <t>Bankindestående 5323-0366606</t>
  </si>
  <si>
    <t>Bankindestående 5323-0368404</t>
  </si>
  <si>
    <t>Kassebeholdning</t>
  </si>
  <si>
    <t>Likvide beholdninger i alt</t>
  </si>
  <si>
    <t>Egenkapital pr. 1. januar</t>
  </si>
  <si>
    <t>Vennepuljen</t>
  </si>
  <si>
    <t>Hensættelser</t>
  </si>
  <si>
    <t>Overført årets resultat</t>
  </si>
  <si>
    <t>Egenkapital pr. 31. december</t>
  </si>
  <si>
    <t>Bankgæld</t>
  </si>
  <si>
    <t>Kommunale lån</t>
  </si>
  <si>
    <t>Realkredit</t>
  </si>
  <si>
    <t>Andre lån</t>
  </si>
  <si>
    <t>Langfristet gæld i alt</t>
  </si>
  <si>
    <t>Feriepengeforpligtelse</t>
  </si>
  <si>
    <t>Feriepengeforpligtelse i alt</t>
  </si>
  <si>
    <t>Gæld til Københavns Kommune</t>
  </si>
  <si>
    <t>Gæld til Københavns Kommune i alt</t>
  </si>
  <si>
    <t>Leverandører af varer og ydelser</t>
  </si>
  <si>
    <t>A-skat og arbejdsmarkedsbidrag</t>
  </si>
  <si>
    <t>ATP</t>
  </si>
  <si>
    <t>Skyldig moms</t>
  </si>
  <si>
    <t>Kortfristet gæld i alt</t>
  </si>
  <si>
    <t>Lejeindtægter</t>
  </si>
  <si>
    <t>Ikke anvendte formålsbestemte tilskud</t>
  </si>
  <si>
    <t>Forud betalt kontingent</t>
  </si>
  <si>
    <t>Forud modtagne indtægter i alt</t>
  </si>
  <si>
    <t>22 - Eventualforpligtelser</t>
  </si>
  <si>
    <t>Huslejeforpligtelser</t>
  </si>
  <si>
    <t>Leasing- og flerårige lejeaftaler</t>
  </si>
  <si>
    <t>Kautionsgarantier</t>
  </si>
  <si>
    <t>Årlige lejeudgifter</t>
  </si>
  <si>
    <t>Andre forpligtelser, specificeret</t>
  </si>
  <si>
    <t>Aftaler og andre forpligtelser i aftaleperioden</t>
  </si>
  <si>
    <t>Eventualforpligtelser i alt</t>
  </si>
  <si>
    <t>Fejlkonto</t>
  </si>
  <si>
    <t>Balance</t>
  </si>
  <si>
    <t>Driftsmidler</t>
  </si>
  <si>
    <t>Anlægsaktiver i alt</t>
  </si>
  <si>
    <t>Tilgodehavender</t>
  </si>
  <si>
    <t>Tilgodehavender hos tilskudsgiver</t>
  </si>
  <si>
    <t>Forudbetalte udgifter</t>
  </si>
  <si>
    <t>Likvide beholdninger</t>
  </si>
  <si>
    <t>Omsætningsaktiver i alt</t>
  </si>
  <si>
    <t>Aktiver i alt</t>
  </si>
  <si>
    <t>Egenkapital prt. 1. januar</t>
  </si>
  <si>
    <t>Langfristet gæld</t>
  </si>
  <si>
    <t>Ferieforpligtigelse</t>
  </si>
  <si>
    <t>Gæld til københavns Kommune</t>
  </si>
  <si>
    <t>Kortfristet gæld</t>
  </si>
  <si>
    <t>Forud modtagne indtægter</t>
  </si>
  <si>
    <t>Gæld i alt</t>
  </si>
  <si>
    <t>Eventualforpligtigelser</t>
  </si>
  <si>
    <t>Resultatopgørelse</t>
  </si>
  <si>
    <t>Medlemstilskud Københavns Kommune</t>
  </si>
  <si>
    <t>Lokaletilskud Københavns Kommune</t>
  </si>
  <si>
    <t>Tilskud til lederkurser fra Københavns Kommune</t>
  </si>
  <si>
    <t>Tilskud fra Udviklingspuljen for børn og unge fra KK</t>
  </si>
  <si>
    <t>Øvrige tilskud og indtægter</t>
  </si>
  <si>
    <t>Indtægter i alt</t>
  </si>
  <si>
    <t>Skattepligtige lønudgifter</t>
  </si>
  <si>
    <t>Skattefrie godtgørelser</t>
  </si>
  <si>
    <t>Øvrige personale udgifter</t>
  </si>
  <si>
    <t>Kontorholdsudgifter</t>
  </si>
  <si>
    <t>Lokaleudgifter</t>
  </si>
  <si>
    <t>Andre udgifter</t>
  </si>
  <si>
    <t>Administrationsudgifter i alt</t>
  </si>
  <si>
    <t>Reklame udgifter</t>
  </si>
  <si>
    <t>Puplikationer</t>
  </si>
  <si>
    <t>Særlige projekter</t>
  </si>
  <si>
    <t>Aktivitetsudgifter i alt</t>
  </si>
  <si>
    <t xml:space="preserve">Renteudgifter </t>
  </si>
  <si>
    <t>Udgifter i alt</t>
  </si>
  <si>
    <t>Årets resultat</t>
  </si>
  <si>
    <t>Tilskud til lederkurser i alt</t>
  </si>
  <si>
    <t>Noter</t>
  </si>
  <si>
    <t>Ekstraordinære poster</t>
  </si>
  <si>
    <t>Renteudgift og gebyrer</t>
  </si>
  <si>
    <t>IF Lavia København</t>
  </si>
  <si>
    <t>Årsregnskab</t>
  </si>
  <si>
    <t>Indholdsfortegnelse</t>
  </si>
  <si>
    <t>Foreningsoplysninger</t>
  </si>
  <si>
    <t>Revisionspåtegning</t>
  </si>
  <si>
    <t>Bestyrelsens beretning</t>
  </si>
  <si>
    <t>Regnskabspraksis</t>
  </si>
  <si>
    <t>Resultatopgørelse for perioden 1. januar -31. december</t>
  </si>
  <si>
    <t>Balance pr. 31. december</t>
  </si>
  <si>
    <t>Side</t>
  </si>
  <si>
    <t>Foreningen</t>
  </si>
  <si>
    <t>Foreningens navn:</t>
  </si>
  <si>
    <t>Hjemsted:</t>
  </si>
  <si>
    <t>Regnskabsår:</t>
  </si>
  <si>
    <t>CVR-nummer:</t>
  </si>
  <si>
    <t>Hele bestyrelsen</t>
  </si>
  <si>
    <t>Afdelingsformand/FU:</t>
  </si>
  <si>
    <t>Revisor</t>
  </si>
  <si>
    <t>Revisor:</t>
  </si>
  <si>
    <t>Revisorsuppleant:</t>
  </si>
  <si>
    <t>Lindebugten 70</t>
  </si>
  <si>
    <t>2500 Valby</t>
  </si>
  <si>
    <t>1. januar - 31. december</t>
  </si>
  <si>
    <t>53 33 36 56</t>
  </si>
  <si>
    <t>Hjemmeside:</t>
  </si>
  <si>
    <t>www.laviakbh.dk</t>
  </si>
  <si>
    <t>Søren Sørensen</t>
  </si>
  <si>
    <t>Benni Hansen</t>
  </si>
  <si>
    <t>Villy Max Hansen</t>
  </si>
  <si>
    <t>Helle Broberg</t>
  </si>
  <si>
    <t>Lene Lund-Sørensen</t>
  </si>
  <si>
    <t>Thomas Lefevre</t>
  </si>
  <si>
    <t>Tatjana Loetzke</t>
  </si>
  <si>
    <t>Finn Håkansson</t>
  </si>
  <si>
    <t>Undertegnede har aflagt årsrapporten for foreningen IF Lavia København</t>
  </si>
  <si>
    <t>foreninger i Københavns Kommune og foreningens vedtægter.</t>
  </si>
  <si>
    <t xml:space="preserve">Det er vores opfattelse, at årsrapporten giver et retvisende billede af foreningens aktiver, passiver </t>
  </si>
  <si>
    <t>december.</t>
  </si>
  <si>
    <t>Der er efter regnskabsåret ikke indtruffet begivenheder, der væsenligt vil kunne påvirke</t>
  </si>
  <si>
    <t>vurderingen af foreningens finansielle stilling.</t>
  </si>
  <si>
    <t>Afdelingsformand/FU</t>
  </si>
  <si>
    <t>Bestyrelsespåtegning</t>
  </si>
  <si>
    <t>Bestyrelsespåtegninger</t>
  </si>
  <si>
    <t>Til Københavns Kommune</t>
  </si>
  <si>
    <t>Revisors ansvar og den udførte revision</t>
  </si>
  <si>
    <t>Revisors uafhængighed</t>
  </si>
  <si>
    <t>Konklusion</t>
  </si>
  <si>
    <t>Supplerende oplysninger vedrørende forståelse af revisionen</t>
  </si>
  <si>
    <t>Vi har revideret årsregnskabet for roreningen IF Lavia København</t>
  </si>
  <si>
    <t>Bestyrelsene ansvar for årsrapporten</t>
  </si>
  <si>
    <t>Vi er uafhængige af foreningens ledelse og andre centrale personer i ledelsen.</t>
  </si>
  <si>
    <t>Det er foreningens bestyrelse, der har ansvaret for, at foreningens bogholderi og administration</t>
  </si>
  <si>
    <t>Vi har efterprøvet oplysninger i regnskabet og de bagvedliggende oplysninger for at kunne verificere,</t>
  </si>
  <si>
    <t>at oplysningerne i regnskabet har en nøjagtighed og fuldstændighed, der medfører, at regnskabet</t>
  </si>
  <si>
    <t>Der er ikke konstateret fejl eller mangler i præsentationen og indregningen af oplysningerne i</t>
  </si>
  <si>
    <t>i Københavns Kommune og foreningens vedtægter.</t>
  </si>
  <si>
    <t>det er er udarbejdet i overensstemmelse med tilskudsvilkårene for støtte til folkeoplysende foreninger</t>
  </si>
  <si>
    <t>For regnskabsperioden 1. januar - 31. december</t>
  </si>
  <si>
    <t>Årsregnskabet indeholder resultatbudget for</t>
  </si>
  <si>
    <t>fremgår i en særskilt kolonne i tilknytning til resultatopgørelsen og noter til resultatopgørelsen, har ikke</t>
  </si>
  <si>
    <t xml:space="preserve">samt forslag til næste år. Budgettallene, som </t>
  </si>
  <si>
    <t>Foreningsaktiviteter</t>
  </si>
  <si>
    <t>Regnskabsklasse</t>
  </si>
  <si>
    <t>Den anvendte regnskabspraksis er uændret i forhold til tidligere år.</t>
  </si>
  <si>
    <t>Regnskabet er opstillet efter det i tilskudsbetingelserne krævede modeltegnskab.</t>
  </si>
  <si>
    <t>Årsregnskabet er aflagt i danske kroner.</t>
  </si>
  <si>
    <t>Generelt om indregning og måling</t>
  </si>
  <si>
    <t>Resultatopgørelsen</t>
  </si>
  <si>
    <t>Indtægter</t>
  </si>
  <si>
    <t>Offentlige bevillinger og tilskud fra fonde og lign.</t>
  </si>
  <si>
    <t>Udgifter</t>
  </si>
  <si>
    <t>Skat af året resultat</t>
  </si>
  <si>
    <t>Som almenvelgørende er foreningen ikke skattepligtig.</t>
  </si>
  <si>
    <t>Likvider</t>
  </si>
  <si>
    <t>Tilskud som endnu ikke er forbrugt til øremærkede formål hensættes til senere brug.</t>
  </si>
  <si>
    <t>Gældsforpligtigelser</t>
  </si>
  <si>
    <t>Gæld måles til den nominelle restgæld på balancedagen.</t>
  </si>
  <si>
    <t>Eventualaktiver og -forpligtelser</t>
  </si>
  <si>
    <t>Eventualaktiver og -forpligtelser indregnes ikke i balancen, men oplyses alene i noter</t>
  </si>
  <si>
    <t>Årsregnskabet for IF Lavia København er aflagt i overensstemmelse med tilskudsbetingelserne for støtte til</t>
  </si>
  <si>
    <t>Indtægter indregnes i resultatopgørelsen i takt med, at de indtjenes, herunder indregnes værdireguleringer</t>
  </si>
  <si>
    <t>af finansielle aktiver og forpligtigelser, der måles til dagsværdi. Endvidere indregnes i resultatopgørelsen</t>
  </si>
  <si>
    <t>alle omkostninger,der er afholdt for at opnå årets indtjening, herunder afskrivninger, nedskrivninger og</t>
  </si>
  <si>
    <t>hensatte forpligtigelser samt tilbageførsler som følge af ændrede regnskabsmæssige skøn af beløb, der</t>
  </si>
  <si>
    <t>tidligere har været indregnet i resultatopgørelsen.</t>
  </si>
  <si>
    <t>Aktiver indregnes i balancen, når det er sansynligt, at fremtidige økonomiske fordele vil tilflyde foreningen,</t>
  </si>
  <si>
    <t>og aktivets værdi kan måles pålideligt.</t>
  </si>
  <si>
    <t>foreningen,og forpligtelsens værdi kan måles pålideligt.</t>
  </si>
  <si>
    <t>Ved første indregning måles aktiver og forpligtelser til kostpris. Efterfølgende måles aktiver og forpligtelser</t>
  </si>
  <si>
    <t>som beskrevet for hver enkelt regnskabspost nedenfor.</t>
  </si>
  <si>
    <t>Visse finansielle aktiver og forpligtelser måles til kostpris, hvorved der indregnes en konstant effektiv rente</t>
  </si>
  <si>
    <t>akkumulerede afskrivning af forskellen mellem kostpris og det nominelle beløb. Herved fordeles kurstag</t>
  </si>
  <si>
    <t>og -gevinst over løbetiden.</t>
  </si>
  <si>
    <t>Ved indregning og måling tages hensyn til forudsigelige tab og risici, der kommer, inden årsregnskabet</t>
  </si>
  <si>
    <t>aflægges, og som be- eller afkræfter forhold, der eksisterer på Balancedagen</t>
  </si>
  <si>
    <t>Indtægter ved salg af varer og ydelser indregnes i resultatopgørelsen på det tidspunkt for levering og</t>
  </si>
  <si>
    <t>risikoens overgang, såfremt indtægten kan opgøres pålideligt. Omsætningen opgøres efter fradrag af moms,</t>
  </si>
  <si>
    <t>afgifter og rabatter. Kontingent- og anden deltagerbetaling indtægtsføres i det regnskabsår indbetalingen</t>
  </si>
  <si>
    <t>vedrører. Forudbetalte kontingenter hensættes pr. statusdagen.</t>
  </si>
  <si>
    <t>Offentlige bevillinger og tilskud fra fonde og lign. Givet til dækning af omkostninger indregnes i resultat-</t>
  </si>
  <si>
    <t>opgørelsen i takt med afholdelse af de omkostninger som tilskuddetdækker. Projekter støttet af Københavns</t>
  </si>
  <si>
    <t>Kommune medtages i resultatopgørelsen med nettobeløb.</t>
  </si>
  <si>
    <t>Udgifter er inddelt efter arten på udgifterne. Større anskaffelser aktiveres ikke, men udgiftsføres fuldt ud i</t>
  </si>
  <si>
    <t>anskaffelsesåret. Årets anskaffelser specificeres i en note.</t>
  </si>
  <si>
    <t>Tilgodehavender måles til kostpris, der almindeligvis svarer til nominel værdi. Værdien reduceres med</t>
  </si>
  <si>
    <t>nedskrivninger til imødegåelse af forventet tab.</t>
  </si>
  <si>
    <t>Likvider omfatterlikvide beholdninger og kortfristede værdipapirer med en løbetid under 3 måneder, og som</t>
  </si>
  <si>
    <t>uden hindring kan omsættes til likvide beholdninger, og hvorpå der kun er ubetydelige risici for værdiændring.</t>
  </si>
  <si>
    <t>Note</t>
  </si>
  <si>
    <t>Resultat</t>
  </si>
  <si>
    <t>Budget</t>
  </si>
  <si>
    <t>Afvigelse</t>
  </si>
  <si>
    <t>Resultat året før</t>
  </si>
  <si>
    <t>Dato:</t>
  </si>
  <si>
    <t>folkeoplysende foreninger i Københavns Kommune og foreningens vedtægter.</t>
  </si>
  <si>
    <t>Formand/FU:</t>
  </si>
  <si>
    <t>Næstformand/FU:</t>
  </si>
  <si>
    <t>Kasserer/FU:</t>
  </si>
  <si>
    <t>Formand/FU</t>
  </si>
  <si>
    <t>Næstformand/FU</t>
  </si>
  <si>
    <t>Kasserer/FU</t>
  </si>
  <si>
    <t>Årsrapporten er aflagt i overensstemmelse med tilskudsvilkårene for støtte til folkeoplysende</t>
  </si>
  <si>
    <t>og finansielle stilling pr. 31. december samt foreningens aktiver i regnskabsåret 1. januar -31.</t>
  </si>
  <si>
    <t xml:space="preserve">Årsregnskabet omfatter neskrivelse af anvendt regnskabspraksis, resultatopgørelse, balance og noter </t>
  </si>
  <si>
    <t xml:space="preserve">og er udarbejdet i overensstemmelse med tilskudsbetingelserne for støtte til folkeoplydende foreninger </t>
  </si>
  <si>
    <t>varetages i henhold til lovgivningens og tilskudsbetingelsernes krav. Ligeledes er det bestyrelsens</t>
  </si>
  <si>
    <t xml:space="preserve">ansvar, at årsregnskabet er korrekt aflagt, og at nøjagtigheden og fuldstændigheden af de oplysninger, </t>
  </si>
  <si>
    <t>der er anvendt til brug for udarbejdelsen af årsregnskabet, er korrekte.</t>
  </si>
  <si>
    <t>giver et retvisende billede af foreningens økonomi pr. balancedagen og af resultatet af årets drift.</t>
  </si>
  <si>
    <t>regnskabet, hverken i henhold til anvendt regnskabspraksis eller tilskydsberettigelserne.</t>
  </si>
  <si>
    <t>Det er derfor vores opfattelse , at det er overvejende sandsynligt, at regnskabet er retvisende, og at</t>
  </si>
  <si>
    <t>været underlagt revision.</t>
  </si>
  <si>
    <t>Vennepulsen (overført fra hensættelser)</t>
  </si>
  <si>
    <t>Hotel, bro, færge &amp; fly</t>
  </si>
  <si>
    <t>Stævneafgifter m. v.</t>
  </si>
  <si>
    <t>Omkostning vedr. vennepuljen</t>
  </si>
  <si>
    <t>Afdelingsformand:</t>
  </si>
  <si>
    <t>Afdelingsformand</t>
  </si>
  <si>
    <t>Lavia rummer både tilbud om motionsidræt og eliteidræt.</t>
  </si>
  <si>
    <t>Lavias indtægter kommer fra tilskud fra Københavns kommune, medlemskontingent og fra fonde og sponsorer.</t>
  </si>
  <si>
    <t>Lavias bestyrelse består af en direkte valgt formand, næstformand og kasserer samt formændene for afdelingerne.</t>
  </si>
  <si>
    <t>Den økonomiske udvikling</t>
  </si>
  <si>
    <t>Rapporteringsvaluta</t>
  </si>
  <si>
    <t>Forpligtigelser indregnes i balancen, når det er sansynligt, at fremtidige økonomiske fordele vil fragå</t>
  </si>
  <si>
    <t>over løbetiden. Kostpris opgøres som oprindelig kostpris med fradrag af afdrag og tillæg/fradrag af den</t>
  </si>
  <si>
    <t>Regnskabsrapport</t>
  </si>
  <si>
    <t>KontoNr</t>
  </si>
  <si>
    <t>Tekst</t>
  </si>
  <si>
    <t>Akk. saldo</t>
  </si>
  <si>
    <t>Akk.budget</t>
  </si>
  <si>
    <t xml:space="preserve"> Søjle 1-2</t>
  </si>
  <si>
    <t>Noter / Resultatopgørelse</t>
  </si>
  <si>
    <t>1 - Driftstilskud fra Køkenhavns Kommune</t>
  </si>
  <si>
    <t xml:space="preserve">    Driftstilskud fra Københavns Kommine</t>
  </si>
  <si>
    <t xml:space="preserve">    Driftstilskud fra Københavns Kommun</t>
  </si>
  <si>
    <t xml:space="preserve">    Lokaletilskud fra Københavns Kommune</t>
  </si>
  <si>
    <t xml:space="preserve">    Tilskud til lederkurser</t>
  </si>
  <si>
    <t>4 - Tilskud fra Udviklingspuljen for bør</t>
  </si>
  <si>
    <t xml:space="preserve">    Tilskud fra Udviklingspuljen for bør</t>
  </si>
  <si>
    <t xml:space="preserve">    Kontingent under 25 år</t>
  </si>
  <si>
    <t xml:space="preserve">    Kontingent over 25 år</t>
  </si>
  <si>
    <t xml:space="preserve">    Kontingent over 25 år handi</t>
  </si>
  <si>
    <t xml:space="preserve">    Kontingent passiver Gr.200</t>
  </si>
  <si>
    <t xml:space="preserve">    DHIF tilskud transport/hjælpemidler</t>
  </si>
  <si>
    <t xml:space="preserve">    Lavia-Nyt</t>
  </si>
  <si>
    <t xml:space="preserve">    Egenbetaling vedr. stævner mv</t>
  </si>
  <si>
    <t xml:space="preserve">    Anden indtægt</t>
  </si>
  <si>
    <t xml:space="preserve">    Vennepuljen (overført fra hensættels</t>
  </si>
  <si>
    <t xml:space="preserve">    Øvrige tilskud og indtægter</t>
  </si>
  <si>
    <t xml:space="preserve">    Renteindtægter</t>
  </si>
  <si>
    <t xml:space="preserve">    Skattepligtig løn</t>
  </si>
  <si>
    <t xml:space="preserve">    Ulønnede trænere</t>
  </si>
  <si>
    <t xml:space="preserve">    Ulønnede ledere</t>
  </si>
  <si>
    <t xml:space="preserve">    Skattefri godtgørelse</t>
  </si>
  <si>
    <t xml:space="preserve">    Transport til stævner (DHIF tilskud)</t>
  </si>
  <si>
    <t xml:space="preserve">    Transport til møder (DHIF tilskud)</t>
  </si>
  <si>
    <t xml:space="preserve">    Transport ulønnede trænere (DHIF til</t>
  </si>
  <si>
    <t xml:space="preserve">    Hotel, Bro, Færge &amp; Fly</t>
  </si>
  <si>
    <t xml:space="preserve">    Uddannelse</t>
  </si>
  <si>
    <t xml:space="preserve">    Stævneafgifter m.v.</t>
  </si>
  <si>
    <t xml:space="preserve">    Personaleudgifter</t>
  </si>
  <si>
    <t xml:space="preserve">    Kontorartikler</t>
  </si>
  <si>
    <t xml:space="preserve">    Telefon, porto og fragt</t>
  </si>
  <si>
    <t xml:space="preserve">    Fotokopiering</t>
  </si>
  <si>
    <t xml:space="preserve">    IT-udgifter</t>
  </si>
  <si>
    <t xml:space="preserve">    Revision/Regnskabs assistance</t>
  </si>
  <si>
    <t xml:space="preserve">    Abonnementer og kontingenter</t>
  </si>
  <si>
    <t xml:space="preserve">    Forsikringer</t>
  </si>
  <si>
    <t xml:space="preserve">    Diverse</t>
  </si>
  <si>
    <t xml:space="preserve">    Kontorholdsudgifter</t>
  </si>
  <si>
    <t xml:space="preserve">    Bowling, baneleje</t>
  </si>
  <si>
    <t xml:space="preserve">    Halleje, V.V.Svømning</t>
  </si>
  <si>
    <t xml:space="preserve">    Bueskydning, udendørsbane</t>
  </si>
  <si>
    <t xml:space="preserve">    Grøndal Multicenter, Skabsleje</t>
  </si>
  <si>
    <t xml:space="preserve">    El, vand og varme</t>
  </si>
  <si>
    <t xml:space="preserve">    Vedligeholdelse</t>
  </si>
  <si>
    <t xml:space="preserve">    Rengøring</t>
  </si>
  <si>
    <t xml:space="preserve">    Lokaleudgifter</t>
  </si>
  <si>
    <t xml:space="preserve">    Afskrevne debitorer</t>
  </si>
  <si>
    <t xml:space="preserve">    Mødeudgifter</t>
  </si>
  <si>
    <t xml:space="preserve">    Repræsentation/gaver/præmier</t>
  </si>
  <si>
    <t xml:space="preserve">    Afskrivninger</t>
  </si>
  <si>
    <t xml:space="preserve">    Småanskaffelser</t>
  </si>
  <si>
    <t xml:space="preserve">    Udgifter vedr. Vennepuljen (1590)</t>
  </si>
  <si>
    <t xml:space="preserve">    Andre udgifter</t>
  </si>
  <si>
    <t xml:space="preserve">    Reklameudgift</t>
  </si>
  <si>
    <t xml:space="preserve">    Reklameudgifter</t>
  </si>
  <si>
    <t xml:space="preserve">  Reklameudgift i alt</t>
  </si>
  <si>
    <t xml:space="preserve">    LaviaNyt</t>
  </si>
  <si>
    <t xml:space="preserve">    Ekstraordinære poster</t>
  </si>
  <si>
    <t xml:space="preserve">    Publikationer</t>
  </si>
  <si>
    <t xml:space="preserve">    Indtægter</t>
  </si>
  <si>
    <t xml:space="preserve">    Tilskud fra Københavns Kommune</t>
  </si>
  <si>
    <t xml:space="preserve">    Tilskud fra sponsorer</t>
  </si>
  <si>
    <t xml:space="preserve">    Tilskud fra fonde</t>
  </si>
  <si>
    <t xml:space="preserve">    Deltagerbetaling</t>
  </si>
  <si>
    <t xml:space="preserve">    Billetindtægter</t>
  </si>
  <si>
    <t xml:space="preserve">    Øvrige indtægter, specificeret</t>
  </si>
  <si>
    <t xml:space="preserve">    Indtægter i alt</t>
  </si>
  <si>
    <t xml:space="preserve">    Udgifter</t>
  </si>
  <si>
    <t xml:space="preserve">    Honorarer (skattepligtige)</t>
  </si>
  <si>
    <t xml:space="preserve">    Transportudgifter</t>
  </si>
  <si>
    <t xml:space="preserve">    Opholdsudgifter</t>
  </si>
  <si>
    <t xml:space="preserve">    Fortæring og mødeudgifter</t>
  </si>
  <si>
    <t xml:space="preserve">    Diverse repræsentation</t>
  </si>
  <si>
    <t xml:space="preserve">    Revisionshonorar</t>
  </si>
  <si>
    <t xml:space="preserve">    Øvrige omkostninger (specificeret)</t>
  </si>
  <si>
    <t xml:space="preserve">    Udgifter i alt</t>
  </si>
  <si>
    <t xml:space="preserve">    Nettoresultat særlige projekter</t>
  </si>
  <si>
    <t xml:space="preserve">    Renteudgift</t>
  </si>
  <si>
    <t xml:space="preserve">    Renteudgift og gebyr</t>
  </si>
  <si>
    <t>Noter / Balance spesifikationer</t>
  </si>
  <si>
    <t xml:space="preserve">    Aktiver</t>
  </si>
  <si>
    <t xml:space="preserve">    Anskaffelsessum 1. januar</t>
  </si>
  <si>
    <t xml:space="preserve">    Årets tilgang</t>
  </si>
  <si>
    <t xml:space="preserve">    Anskaffelsessum 31. december</t>
  </si>
  <si>
    <t xml:space="preserve">    Afskrivninger 1. januar</t>
  </si>
  <si>
    <t xml:space="preserve">    Årets afskrivninger</t>
  </si>
  <si>
    <t xml:space="preserve">    Afskrivninger 31. december</t>
  </si>
  <si>
    <t xml:space="preserve">    Regnskabsmæssig værdi 31. december</t>
  </si>
  <si>
    <t xml:space="preserve">    Deposita</t>
  </si>
  <si>
    <t xml:space="preserve">    Deposita ialt</t>
  </si>
  <si>
    <t xml:space="preserve">    Debitorer samlekonto</t>
  </si>
  <si>
    <t xml:space="preserve">    Tilgodehavende moms</t>
  </si>
  <si>
    <t xml:space="preserve">    Øvrige tilgodehavender</t>
  </si>
  <si>
    <t xml:space="preserve">    Slettede debitorer</t>
  </si>
  <si>
    <t xml:space="preserve">    Tilgodehavender ialt</t>
  </si>
  <si>
    <t xml:space="preserve">    Tilgodehavende hos tilskudsgiver</t>
  </si>
  <si>
    <t xml:space="preserve">    Lokaleleje</t>
  </si>
  <si>
    <t xml:space="preserve">    Andre forudbetalinger</t>
  </si>
  <si>
    <t xml:space="preserve">    Forudbetalte udgifter i alt</t>
  </si>
  <si>
    <t xml:space="preserve">    Værdipapirer</t>
  </si>
  <si>
    <t xml:space="preserve">    Bankindestående 2353-0366606</t>
  </si>
  <si>
    <t xml:space="preserve">    Bankindestående 5323-0368404</t>
  </si>
  <si>
    <t xml:space="preserve">    Kassebeholdning</t>
  </si>
  <si>
    <t xml:space="preserve">    Likvide beholdninger i alt</t>
  </si>
  <si>
    <t xml:space="preserve">    Aktiver ialt</t>
  </si>
  <si>
    <t xml:space="preserve">    Passiver</t>
  </si>
  <si>
    <t xml:space="preserve">    Egenkapital 1. januar</t>
  </si>
  <si>
    <t xml:space="preserve">    Vennepuljen</t>
  </si>
  <si>
    <t xml:space="preserve">    Hensættelser</t>
  </si>
  <si>
    <t xml:space="preserve">    Overført årets resultat</t>
  </si>
  <si>
    <t xml:space="preserve">    Egenkapital pr. 31. december</t>
  </si>
  <si>
    <t xml:space="preserve">    Bankgæld</t>
  </si>
  <si>
    <t xml:space="preserve">    Kommunale lån</t>
  </si>
  <si>
    <t xml:space="preserve">    Realkredit</t>
  </si>
  <si>
    <t xml:space="preserve">    Andre lån</t>
  </si>
  <si>
    <t xml:space="preserve">    Langfristet gæld i alt</t>
  </si>
  <si>
    <t xml:space="preserve">    Ferieforpligtigelse</t>
  </si>
  <si>
    <t xml:space="preserve">    Ferieforpligtigelse i alt</t>
  </si>
  <si>
    <t xml:space="preserve">    Gæld til Københavns Kommune</t>
  </si>
  <si>
    <t xml:space="preserve">    Gæld til Københavne Kommune</t>
  </si>
  <si>
    <t xml:space="preserve">    Gæld til Københavns Kommune i alt</t>
  </si>
  <si>
    <t xml:space="preserve">    Leverandørgæld</t>
  </si>
  <si>
    <t xml:space="preserve">    A-skat og arbejdsmarkedsbidrag</t>
  </si>
  <si>
    <t xml:space="preserve">    ATP</t>
  </si>
  <si>
    <t xml:space="preserve">    Skyldig moms</t>
  </si>
  <si>
    <t xml:space="preserve">    Øvrig kortfristet gæld</t>
  </si>
  <si>
    <t xml:space="preserve">    Kortfristet gæld i alt</t>
  </si>
  <si>
    <t xml:space="preserve">    Lejeindtægter</t>
  </si>
  <si>
    <t xml:space="preserve">    Ikke anvendte formålsbestemte tilsku</t>
  </si>
  <si>
    <t xml:space="preserve">    Forudbetalt kontingent</t>
  </si>
  <si>
    <t xml:space="preserve">    Forud modtagne indtægter i alt</t>
  </si>
  <si>
    <t xml:space="preserve">     Passiver i alt</t>
  </si>
  <si>
    <t>22 - Eventualforpligtigelser</t>
  </si>
  <si>
    <t xml:space="preserve">     Huslejeforpligtigelser</t>
  </si>
  <si>
    <t xml:space="preserve">     Leasing- og flerårige lejeaftaler</t>
  </si>
  <si>
    <t xml:space="preserve">     Kautionsgarantier</t>
  </si>
  <si>
    <t xml:space="preserve">     Årlige lejeudgifter</t>
  </si>
  <si>
    <t xml:space="preserve">     Andre forpligtigelser specificeret</t>
  </si>
  <si>
    <t xml:space="preserve">     Aftaler  og andre forpligtigelser</t>
  </si>
  <si>
    <t xml:space="preserve">    Eventualforpligtelser i alt</t>
  </si>
  <si>
    <t xml:space="preserve">  Fejlkonto</t>
  </si>
  <si>
    <t>Rene Hansen</t>
  </si>
  <si>
    <t>Stine Kjær-Lefevre</t>
  </si>
  <si>
    <t>Danny Eriksen</t>
  </si>
  <si>
    <t>Kjeld V Andersen</t>
  </si>
  <si>
    <t>?</t>
  </si>
  <si>
    <t>Beretning til årsregnskab 2022</t>
  </si>
  <si>
    <t>Efter en vedtægtsændring i 2021 beskrives foreningen således:</t>
  </si>
  <si>
    <t>IF Lavia København er en inkluderende idrætsforening med forskellige idrætstilbud med vægt på rummelighed, og har hjemsted i Københavns kommune</t>
  </si>
  <si>
    <t xml:space="preserve">Foreningens formål er i et aktivt samarbejde mellem bestyrelse og medlemmer </t>
  </si>
  <si>
    <t xml:space="preserve">• at skabe rammer for idrætsaktiviteter på både bredde -og eliteniveau, som kan tiltrække såvel mennesker med et handicap som mennesker uden et handicap </t>
  </si>
  <si>
    <t xml:space="preserve">• at arbejde aktivt med inklusion og rummelighed i hele klubbens virke </t>
  </si>
  <si>
    <t>• at medlemmerne selv eller i samarbejde med bestyrelsen til stadighed arbejder på at styrke fællesskabet i afdelingen og i klubben som helhed</t>
  </si>
  <si>
    <t>Lavia København tilbyder pt 7 forskellige idrætter, som er organiseret i hver sin afdeling.</t>
  </si>
  <si>
    <t>Hvert idrætstilbud har en valgt forperson, som, med ansvar overfor bestyrelsen, står for driften sammen med medlemmerne af afdelingen.</t>
  </si>
  <si>
    <t>Hvert år udarbejdes et budget, som giver tilskud til aktiviteterne i afdelingerne. Der er en egenbetaling for deltagelse i alle aktiviteter.</t>
  </si>
  <si>
    <t>Medlemsbladet LAVIA NYT udkommer 2 gange om året. Her kan man læse om, hvad der foregår i afdelingerne og hvilke stævner, de deltager i.</t>
  </si>
  <si>
    <t>Lavia Københavns er på internettet dels med egen hjemmeside - laviakbh.dk, dels på de sociale medier</t>
  </si>
  <si>
    <t>Brugerbetalingen er støt stigende i disse år, og antallet af medlemmer er faldende. Udviklingen på medlemssiden fremgår af CFR.</t>
  </si>
  <si>
    <t>De to år med corona har kostet mange medlemmer. Det betyder selvsagt færre kontingentmidler. På den anden side er de tilbageværende medlemmer trofaste og betaler deres kontingent til tiden. Da de to corona-år har betydet et stort fald i klubbens aktiviteter (aflyste stævner, konkurrencer, klubbetalte træningsaktiviteter,  kurser m.m.m.), er egenkapitalen vokset. Vi arbejder hårdt på at få aktivitetsniveauet tilbage på ’før-corona-niveau’</t>
  </si>
  <si>
    <t>Det betyder uændret kontingent for 2023, men når det kommer gang i aktivitetsniveauet igen, må vi forvente en kontingentstigning.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</si>
</sst>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"/>
    <numFmt numFmtId="165" formatCode="&quot;&quot;\ #,##0.00;[Red]&quot;&quot;\ \-#,##0.00"/>
  </numFmts>
  <fonts count="30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4"/>
      <color rgb="FF000000"/>
      <name val="Arial"/>
      <family val="2"/>
    </font>
    <font>
      <b/>
      <sz val="26"/>
      <name val="Arial"/>
      <family val="2"/>
    </font>
    <font>
      <b/>
      <sz val="22"/>
      <color rgb="FF00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3" xfId="0" applyNumberFormat="1" applyBorder="1"/>
    <xf numFmtId="3" fontId="7" fillId="0" borderId="3" xfId="0" applyNumberFormat="1" applyFont="1" applyBorder="1"/>
    <xf numFmtId="3" fontId="7" fillId="0" borderId="0" xfId="0" applyNumberFormat="1" applyFont="1"/>
    <xf numFmtId="0" fontId="8" fillId="0" borderId="0" xfId="0" applyFont="1" applyAlignment="1">
      <alignment horizontal="left" indent="2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3" fontId="8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10" fillId="0" borderId="0" xfId="0" applyFont="1"/>
    <xf numFmtId="0" fontId="8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/>
    <xf numFmtId="0" fontId="17" fillId="0" borderId="0" xfId="1" applyFont="1"/>
    <xf numFmtId="0" fontId="18" fillId="0" borderId="0" xfId="0" applyFont="1"/>
    <xf numFmtId="0" fontId="18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15" fillId="0" borderId="0" xfId="0" applyFont="1" applyProtection="1">
      <protection locked="0"/>
    </xf>
    <xf numFmtId="0" fontId="12" fillId="0" borderId="0" xfId="0" applyFont="1"/>
    <xf numFmtId="0" fontId="7" fillId="0" borderId="0" xfId="0" applyFont="1" applyAlignment="1">
      <alignment horizontal="left" indent="2"/>
    </xf>
    <xf numFmtId="0" fontId="15" fillId="0" borderId="0" xfId="0" applyFont="1" applyAlignment="1">
      <alignment horizontal="left"/>
    </xf>
    <xf numFmtId="0" fontId="21" fillId="0" borderId="0" xfId="0" applyFont="1" applyAlignment="1">
      <alignment vertical="top"/>
    </xf>
    <xf numFmtId="3" fontId="7" fillId="0" borderId="0" xfId="0" applyNumberFormat="1" applyFont="1" applyAlignment="1">
      <alignment horizontal="center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0" fillId="0" borderId="1" xfId="0" applyFont="1" applyBorder="1" applyAlignment="1">
      <alignment vertical="top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125290</xdr:colOff>
      <xdr:row>4</xdr:row>
      <xdr:rowOff>161924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3091813-545B-4F10-9BFB-CF78B8EB4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4890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viakbh.d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30D41-1A88-4D59-9EDC-A71DEC0B812B}">
  <sheetPr codeName="Ark1">
    <tabColor theme="1" tint="0.34998626667073579"/>
  </sheetPr>
  <dimension ref="A1:I18"/>
  <sheetViews>
    <sheetView showGridLines="0" topLeftCell="A123" workbookViewId="0">
      <selection activeCell="D18" sqref="D18:F18"/>
    </sheetView>
  </sheetViews>
  <sheetFormatPr defaultRowHeight="12.75" x14ac:dyDescent="0.2"/>
  <sheetData>
    <row r="1" spans="1:9" x14ac:dyDescent="0.2">
      <c r="A1" s="59"/>
      <c r="B1" s="59"/>
      <c r="C1" s="59"/>
      <c r="D1" s="59"/>
      <c r="E1" s="59"/>
      <c r="F1" s="59"/>
      <c r="G1" s="59"/>
      <c r="H1" s="59"/>
      <c r="I1" s="59"/>
    </row>
    <row r="11" spans="1:9" ht="33.75" x14ac:dyDescent="0.5">
      <c r="A11" s="57" t="s">
        <v>199</v>
      </c>
      <c r="B11" s="57"/>
      <c r="C11" s="57"/>
      <c r="D11" s="57"/>
      <c r="E11" s="57"/>
      <c r="F11" s="57"/>
      <c r="G11" s="57"/>
      <c r="H11" s="57"/>
      <c r="I11" s="57"/>
    </row>
    <row r="15" spans="1:9" ht="27.75" x14ac:dyDescent="0.4">
      <c r="A15" s="58" t="s">
        <v>200</v>
      </c>
      <c r="B15" s="58"/>
      <c r="C15" s="58"/>
      <c r="D15" s="58"/>
      <c r="E15" s="58"/>
      <c r="F15" s="58"/>
      <c r="G15" s="58"/>
      <c r="H15" s="58"/>
      <c r="I15" s="58"/>
    </row>
    <row r="18" spans="1:9" ht="27.75" x14ac:dyDescent="0.4">
      <c r="A18" s="43"/>
      <c r="B18" s="43"/>
      <c r="C18" s="43"/>
      <c r="D18" s="60">
        <v>2022</v>
      </c>
      <c r="E18" s="60"/>
      <c r="F18" s="60"/>
      <c r="G18" s="43"/>
      <c r="H18" s="43"/>
      <c r="I18" s="43"/>
    </row>
  </sheetData>
  <sheetProtection algorithmName="SHA-512" hashValue="coMng1Pw61VkFisIMQN+Ee5idy+zhrAyK3OsSSVDhK/nVQEHU8yWDoY8x9To3Kc1mYyQzfbNdyeh9PNGoz5viQ==" saltValue="19Rd3SctcctK+Gwwm9IG5g==" spinCount="100000" sheet="1" objects="1" scenarios="1" selectLockedCells="1"/>
  <mergeCells count="4">
    <mergeCell ref="A11:I11"/>
    <mergeCell ref="A15:I15"/>
    <mergeCell ref="A1:I1"/>
    <mergeCell ref="D18:F1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77DD-79B1-4BDD-B338-06FAEBB7DB95}">
  <sheetPr codeName="Ark11">
    <tabColor rgb="FF7030A0"/>
  </sheetPr>
  <dimension ref="A1:I204"/>
  <sheetViews>
    <sheetView showGridLines="0" workbookViewId="0">
      <selection activeCell="D18" sqref="D18:F18"/>
    </sheetView>
  </sheetViews>
  <sheetFormatPr defaultRowHeight="12.75" x14ac:dyDescent="0.2"/>
  <cols>
    <col min="1" max="1" width="50.7109375" customWidth="1"/>
    <col min="2" max="2" width="5.5703125" customWidth="1"/>
    <col min="3" max="5" width="9.140625" style="11"/>
  </cols>
  <sheetData>
    <row r="1" spans="1:9" ht="24" customHeight="1" x14ac:dyDescent="0.35">
      <c r="A1" s="71" t="s">
        <v>196</v>
      </c>
      <c r="B1" s="71"/>
      <c r="C1" s="71"/>
      <c r="D1" s="71"/>
      <c r="E1" s="71"/>
      <c r="F1" s="36"/>
      <c r="G1" s="36"/>
      <c r="H1" s="36"/>
      <c r="I1" s="36"/>
    </row>
    <row r="2" spans="1:9" ht="18.75" x14ac:dyDescent="0.3">
      <c r="A2" s="1"/>
      <c r="B2" s="1"/>
      <c r="C2" s="40">
        <f>+Balance!$C$3</f>
        <v>2022</v>
      </c>
      <c r="D2" s="47" t="s">
        <v>309</v>
      </c>
      <c r="E2" s="40">
        <f>+Balance!$E$3</f>
        <v>2021</v>
      </c>
    </row>
    <row r="3" spans="1:9" ht="15" x14ac:dyDescent="0.25">
      <c r="A3" s="2" t="s">
        <v>22</v>
      </c>
      <c r="B3" s="2"/>
    </row>
    <row r="4" spans="1:9" x14ac:dyDescent="0.2">
      <c r="A4" s="6" t="s">
        <v>23</v>
      </c>
      <c r="B4" s="6"/>
      <c r="C4" s="11">
        <f>+'Indsæt WinKas rapport'!$C$6</f>
        <v>-63115</v>
      </c>
      <c r="D4" s="11">
        <f>+'Indsæt WinKas rapport'!$D$6</f>
        <v>-35190</v>
      </c>
      <c r="E4" s="11">
        <f>+'Indsæt WinKas rapport'!$F$6</f>
        <v>-47380</v>
      </c>
    </row>
    <row r="5" spans="1:9" ht="15" x14ac:dyDescent="0.25">
      <c r="A5" s="7" t="s">
        <v>24</v>
      </c>
      <c r="B5" s="7"/>
      <c r="C5" s="13">
        <f t="shared" ref="C5:E5" si="0">SUM(C4)</f>
        <v>-63115</v>
      </c>
      <c r="D5" s="13">
        <f t="shared" si="0"/>
        <v>-35190</v>
      </c>
      <c r="E5" s="13">
        <f t="shared" si="0"/>
        <v>-47380</v>
      </c>
    </row>
    <row r="6" spans="1:9" x14ac:dyDescent="0.2">
      <c r="A6" s="3"/>
      <c r="B6" s="3"/>
    </row>
    <row r="7" spans="1:9" ht="15" x14ac:dyDescent="0.25">
      <c r="A7" s="2" t="s">
        <v>0</v>
      </c>
      <c r="B7" s="2"/>
    </row>
    <row r="8" spans="1:9" x14ac:dyDescent="0.2">
      <c r="A8" s="6" t="s">
        <v>25</v>
      </c>
      <c r="B8" s="6"/>
      <c r="C8" s="11">
        <f>+'Indsæt WinKas rapport'!$C$9</f>
        <v>0</v>
      </c>
      <c r="D8" s="11">
        <f>+'Indsæt WinKas rapport'!$D$9</f>
        <v>0</v>
      </c>
      <c r="E8" s="11">
        <f>+'Indsæt WinKas rapport'!F8</f>
        <v>0</v>
      </c>
    </row>
    <row r="9" spans="1:9" ht="15" x14ac:dyDescent="0.25">
      <c r="A9" s="7" t="s">
        <v>26</v>
      </c>
      <c r="B9" s="7"/>
      <c r="C9" s="13">
        <f t="shared" ref="C9:E9" si="1">SUM(C8)</f>
        <v>0</v>
      </c>
      <c r="D9" s="13">
        <f t="shared" si="1"/>
        <v>0</v>
      </c>
      <c r="E9" s="13">
        <f t="shared" si="1"/>
        <v>0</v>
      </c>
    </row>
    <row r="10" spans="1:9" ht="15" x14ac:dyDescent="0.25">
      <c r="A10" s="2"/>
      <c r="B10" s="2"/>
    </row>
    <row r="11" spans="1:9" ht="15" x14ac:dyDescent="0.25">
      <c r="A11" s="2" t="s">
        <v>1</v>
      </c>
      <c r="B11" s="2"/>
    </row>
    <row r="12" spans="1:9" x14ac:dyDescent="0.2">
      <c r="A12" s="6" t="s">
        <v>27</v>
      </c>
      <c r="B12" s="6"/>
      <c r="C12" s="11">
        <f>+'Indsæt WinKas rapport'!$C$12</f>
        <v>0</v>
      </c>
      <c r="D12" s="11">
        <f>+'Indsæt WinKas rapport'!$D$12</f>
        <v>0</v>
      </c>
      <c r="E12" s="11">
        <f>+'Indsæt WinKas rapport'!$F$12</f>
        <v>0</v>
      </c>
    </row>
    <row r="13" spans="1:9" ht="15" x14ac:dyDescent="0.25">
      <c r="A13" s="7" t="s">
        <v>195</v>
      </c>
      <c r="B13" s="7"/>
      <c r="C13" s="13">
        <f t="shared" ref="C13:E13" si="2">SUM(C12)</f>
        <v>0</v>
      </c>
      <c r="D13" s="13">
        <f t="shared" si="2"/>
        <v>0</v>
      </c>
      <c r="E13" s="13">
        <f t="shared" si="2"/>
        <v>0</v>
      </c>
    </row>
    <row r="14" spans="1:9" ht="15" x14ac:dyDescent="0.25">
      <c r="A14" s="2"/>
      <c r="B14" s="2"/>
    </row>
    <row r="15" spans="1:9" ht="15" x14ac:dyDescent="0.25">
      <c r="A15" s="2" t="s">
        <v>28</v>
      </c>
      <c r="B15" s="2"/>
    </row>
    <row r="16" spans="1:9" x14ac:dyDescent="0.2">
      <c r="A16" s="6" t="s">
        <v>29</v>
      </c>
      <c r="B16" s="6"/>
      <c r="C16" s="11">
        <f>+'Indsæt WinKas rapport'!$C$15</f>
        <v>0</v>
      </c>
      <c r="D16" s="11">
        <f>+'Indsæt WinKas rapport'!$D$15</f>
        <v>0</v>
      </c>
      <c r="E16" s="11">
        <f>+'Indsæt WinKas rapport'!$F$15</f>
        <v>0</v>
      </c>
    </row>
    <row r="17" spans="1:5" ht="15" x14ac:dyDescent="0.25">
      <c r="A17" s="7" t="s">
        <v>30</v>
      </c>
      <c r="B17" s="7"/>
      <c r="C17" s="13">
        <f t="shared" ref="C17:E17" si="3">SUM(C16)</f>
        <v>0</v>
      </c>
      <c r="D17" s="13">
        <f t="shared" si="3"/>
        <v>0</v>
      </c>
      <c r="E17" s="13">
        <f t="shared" si="3"/>
        <v>0</v>
      </c>
    </row>
    <row r="18" spans="1:5" ht="15" x14ac:dyDescent="0.25">
      <c r="A18" s="2"/>
      <c r="B18" s="2"/>
    </row>
    <row r="19" spans="1:5" ht="15" x14ac:dyDescent="0.25">
      <c r="A19" s="2" t="s">
        <v>2</v>
      </c>
      <c r="B19" s="2"/>
    </row>
    <row r="20" spans="1:5" x14ac:dyDescent="0.2">
      <c r="A20" s="6" t="s">
        <v>31</v>
      </c>
      <c r="B20" s="6"/>
      <c r="C20" s="11">
        <f>+'Indsæt WinKas rapport'!$C$18</f>
        <v>-17133</v>
      </c>
      <c r="D20" s="11">
        <f>+'Indsæt WinKas rapport'!$D$18</f>
        <v>-13300</v>
      </c>
      <c r="E20" s="11">
        <f>+'Indsæt WinKas rapport'!F18</f>
        <v>-15165</v>
      </c>
    </row>
    <row r="21" spans="1:5" x14ac:dyDescent="0.2">
      <c r="A21" s="6" t="s">
        <v>32</v>
      </c>
      <c r="B21" s="6"/>
      <c r="C21" s="11">
        <f>+'Indsæt WinKas rapport'!$C$19</f>
        <v>-52733</v>
      </c>
      <c r="D21" s="11">
        <f>+'Indsæt WinKas rapport'!$D$19</f>
        <v>-53200</v>
      </c>
      <c r="E21" s="11">
        <f>+'Indsæt WinKas rapport'!F19</f>
        <v>-31500</v>
      </c>
    </row>
    <row r="22" spans="1:5" x14ac:dyDescent="0.2">
      <c r="A22" s="6" t="s">
        <v>33</v>
      </c>
      <c r="B22" s="6"/>
      <c r="C22" s="11">
        <f>+'Indsæt WinKas rapport'!$C$20</f>
        <v>-58433</v>
      </c>
      <c r="D22" s="11">
        <f>+'Indsæt WinKas rapport'!$D$20</f>
        <v>-64400</v>
      </c>
      <c r="E22" s="11">
        <f>+'Indsæt WinKas rapport'!F20</f>
        <v>-89484</v>
      </c>
    </row>
    <row r="23" spans="1:5" x14ac:dyDescent="0.2">
      <c r="A23" s="6" t="s">
        <v>34</v>
      </c>
      <c r="B23" s="6"/>
      <c r="C23" s="11">
        <f>+'Indsæt WinKas rapport'!$C$21</f>
        <v>-3500</v>
      </c>
      <c r="D23" s="11">
        <f>+'Indsæt WinKas rapport'!$D$21</f>
        <v>0</v>
      </c>
      <c r="E23" s="11">
        <f>+'Indsæt WinKas rapport'!F21</f>
        <v>-3150</v>
      </c>
    </row>
    <row r="24" spans="1:5" x14ac:dyDescent="0.2">
      <c r="A24" s="6" t="s">
        <v>35</v>
      </c>
      <c r="B24" s="6"/>
      <c r="C24" s="11">
        <f>+'Indsæt WinKas rapport'!$C$22</f>
        <v>-2893</v>
      </c>
      <c r="D24" s="11">
        <f>+'Indsæt WinKas rapport'!$D$22</f>
        <v>0</v>
      </c>
      <c r="E24" s="11">
        <f>+'Indsæt WinKas rapport'!F22</f>
        <v>0</v>
      </c>
    </row>
    <row r="25" spans="1:5" x14ac:dyDescent="0.2">
      <c r="A25" s="6" t="s">
        <v>36</v>
      </c>
      <c r="B25" s="6"/>
      <c r="C25" s="11">
        <f>+'Indsæt WinKas rapport'!$C$23</f>
        <v>-12000</v>
      </c>
      <c r="D25" s="11">
        <f>+'Indsæt WinKas rapport'!$D$23</f>
        <v>-12000</v>
      </c>
      <c r="E25" s="11">
        <f>+'Indsæt WinKas rapport'!F23</f>
        <v>-12000</v>
      </c>
    </row>
    <row r="26" spans="1:5" ht="15" x14ac:dyDescent="0.25">
      <c r="A26" s="8" t="s">
        <v>37</v>
      </c>
      <c r="B26" s="8"/>
      <c r="C26" s="11">
        <f>+'Indsæt WinKas rapport'!$C$24</f>
        <v>-18100.66</v>
      </c>
      <c r="D26" s="11">
        <f>+'Indsæt WinKas rapport'!$D$24</f>
        <v>-30187</v>
      </c>
      <c r="E26" s="11">
        <f>+'Indsæt WinKas rapport'!F24</f>
        <v>-8265.9500000000007</v>
      </c>
    </row>
    <row r="27" spans="1:5" ht="15" x14ac:dyDescent="0.25">
      <c r="A27" s="8" t="s">
        <v>38</v>
      </c>
      <c r="B27" s="8"/>
      <c r="C27" s="11">
        <f>+'Indsæt WinKas rapport'!$C$25</f>
        <v>-15095.25</v>
      </c>
      <c r="D27" s="11">
        <f>+'Indsæt WinKas rapport'!$D$25</f>
        <v>-10000</v>
      </c>
      <c r="E27" s="11">
        <f>+'Indsæt WinKas rapport'!F25</f>
        <v>-5000</v>
      </c>
    </row>
    <row r="28" spans="1:5" ht="15" x14ac:dyDescent="0.25">
      <c r="A28" s="8" t="s">
        <v>331</v>
      </c>
      <c r="B28" s="8"/>
      <c r="C28" s="11">
        <f>+'Indsæt WinKas rapport'!$C$26</f>
        <v>0</v>
      </c>
      <c r="D28" s="11">
        <f>+'Indsæt WinKas rapport'!$D$26</f>
        <v>0</v>
      </c>
      <c r="E28" s="11">
        <f>+'Indsæt WinKas rapport'!F26</f>
        <v>0</v>
      </c>
    </row>
    <row r="29" spans="1:5" ht="15" x14ac:dyDescent="0.25">
      <c r="A29" s="7" t="s">
        <v>39</v>
      </c>
      <c r="B29" s="7"/>
      <c r="C29" s="13">
        <f>SUM(C20:C28)</f>
        <v>-179887.91</v>
      </c>
      <c r="D29" s="13">
        <f t="shared" ref="D29:E29" si="4">SUM(D20:D28)</f>
        <v>-183087</v>
      </c>
      <c r="E29" s="13">
        <f t="shared" si="4"/>
        <v>-164564.95000000001</v>
      </c>
    </row>
    <row r="30" spans="1:5" ht="15" x14ac:dyDescent="0.25">
      <c r="A30" s="2"/>
      <c r="B30" s="2"/>
    </row>
    <row r="31" spans="1:5" ht="15" x14ac:dyDescent="0.25">
      <c r="A31" s="7" t="s">
        <v>40</v>
      </c>
      <c r="B31" s="7"/>
    </row>
    <row r="32" spans="1:5" x14ac:dyDescent="0.2">
      <c r="A32" s="6" t="s">
        <v>41</v>
      </c>
      <c r="B32" s="6"/>
      <c r="C32" s="11">
        <f>+'Indsæt WinKas rapport'!$C$29</f>
        <v>0</v>
      </c>
      <c r="D32" s="11">
        <f>+'Indsæt WinKas rapport'!$D$29</f>
        <v>0</v>
      </c>
      <c r="E32" s="11">
        <f>+'Indsæt WinKas rapport'!$F$29</f>
        <v>0</v>
      </c>
    </row>
    <row r="33" spans="1:5" ht="15" x14ac:dyDescent="0.25">
      <c r="A33" s="7" t="s">
        <v>42</v>
      </c>
      <c r="B33" s="7"/>
      <c r="C33" s="13">
        <f t="shared" ref="C33:E33" si="5">SUM(C32)</f>
        <v>0</v>
      </c>
      <c r="D33" s="13">
        <f t="shared" si="5"/>
        <v>0</v>
      </c>
      <c r="E33" s="13">
        <f t="shared" si="5"/>
        <v>0</v>
      </c>
    </row>
    <row r="34" spans="1:5" x14ac:dyDescent="0.2">
      <c r="A34" s="3"/>
      <c r="B34" s="3"/>
    </row>
    <row r="35" spans="1:5" ht="15" x14ac:dyDescent="0.25">
      <c r="A35" s="2" t="s">
        <v>3</v>
      </c>
      <c r="B35" s="2"/>
    </row>
    <row r="36" spans="1:5" x14ac:dyDescent="0.2">
      <c r="A36" s="6" t="s">
        <v>43</v>
      </c>
      <c r="B36" s="6"/>
      <c r="C36" s="11">
        <f>+'Indsæt WinKas rapport'!$C$32</f>
        <v>0</v>
      </c>
      <c r="D36" s="11">
        <f>+'Indsæt WinKas rapport'!D32</f>
        <v>0</v>
      </c>
      <c r="E36" s="11">
        <f>+'Indsæt WinKas rapport'!F32</f>
        <v>0</v>
      </c>
    </row>
    <row r="37" spans="1:5" ht="15" x14ac:dyDescent="0.25">
      <c r="A37" s="7" t="s">
        <v>44</v>
      </c>
      <c r="B37" s="7"/>
      <c r="C37" s="13">
        <f t="shared" ref="C37:E37" si="6">SUM(C36)</f>
        <v>0</v>
      </c>
      <c r="D37" s="13">
        <f t="shared" si="6"/>
        <v>0</v>
      </c>
      <c r="E37" s="13">
        <f t="shared" si="6"/>
        <v>0</v>
      </c>
    </row>
    <row r="38" spans="1:5" ht="15" x14ac:dyDescent="0.25">
      <c r="A38" s="2"/>
      <c r="B38" s="2"/>
    </row>
    <row r="39" spans="1:5" ht="15" x14ac:dyDescent="0.25">
      <c r="A39" s="2" t="s">
        <v>4</v>
      </c>
      <c r="B39" s="2"/>
    </row>
    <row r="40" spans="1:5" ht="15" x14ac:dyDescent="0.25">
      <c r="A40" s="8" t="s">
        <v>45</v>
      </c>
      <c r="B40" s="8"/>
      <c r="C40" s="11">
        <f>+'Indsæt WinKas rapport'!$C$35</f>
        <v>1800</v>
      </c>
      <c r="D40" s="11">
        <f>+'Indsæt WinKas rapport'!$D$35</f>
        <v>22550</v>
      </c>
      <c r="E40" s="11">
        <f>+'Indsæt WinKas rapport'!$F$35</f>
        <v>7600</v>
      </c>
    </row>
    <row r="41" spans="1:5" x14ac:dyDescent="0.2">
      <c r="A41" s="6" t="s">
        <v>46</v>
      </c>
      <c r="B41" s="6"/>
      <c r="C41" s="11">
        <f>+'Indsæt WinKas rapport'!$C$36</f>
        <v>16700</v>
      </c>
      <c r="D41" s="11">
        <f>+'Indsæt WinKas rapport'!$D$36</f>
        <v>24130</v>
      </c>
      <c r="E41" s="11">
        <f>+'Indsæt WinKas rapport'!$F$36</f>
        <v>17700</v>
      </c>
    </row>
    <row r="42" spans="1:5" ht="15" x14ac:dyDescent="0.25">
      <c r="A42" s="7" t="s">
        <v>47</v>
      </c>
      <c r="B42" s="7"/>
      <c r="C42" s="13">
        <f t="shared" ref="C42:E42" si="7">SUM(C40:C41)</f>
        <v>18500</v>
      </c>
      <c r="D42" s="13">
        <f t="shared" si="7"/>
        <v>46680</v>
      </c>
      <c r="E42" s="13">
        <f t="shared" si="7"/>
        <v>25300</v>
      </c>
    </row>
    <row r="43" spans="1:5" x14ac:dyDescent="0.2">
      <c r="A43" s="3"/>
      <c r="B43" s="3"/>
      <c r="E43" s="14"/>
    </row>
    <row r="44" spans="1:5" ht="15" x14ac:dyDescent="0.25">
      <c r="A44" s="2" t="s">
        <v>5</v>
      </c>
      <c r="B44" s="2"/>
    </row>
    <row r="45" spans="1:5" ht="15" x14ac:dyDescent="0.25">
      <c r="A45" s="8" t="s">
        <v>48</v>
      </c>
      <c r="B45" s="8"/>
      <c r="C45" s="11">
        <f>+'Indsæt WinKas rapport'!$C$39</f>
        <v>4121.24</v>
      </c>
      <c r="D45" s="11">
        <f>+'Indsæt WinKas rapport'!$D$39</f>
        <v>8715</v>
      </c>
      <c r="E45" s="11">
        <f>+'Indsæt WinKas rapport'!F39</f>
        <v>6120.95</v>
      </c>
    </row>
    <row r="46" spans="1:5" ht="15" x14ac:dyDescent="0.25">
      <c r="A46" s="8" t="s">
        <v>49</v>
      </c>
      <c r="B46" s="8"/>
      <c r="C46" s="11">
        <f>+'Indsæt WinKas rapport'!$C$40</f>
        <v>0</v>
      </c>
      <c r="D46" s="11">
        <f>+'Indsæt WinKas rapport'!$D$40</f>
        <v>0</v>
      </c>
      <c r="E46" s="11">
        <f>+'Indsæt WinKas rapport'!$F$40</f>
        <v>0</v>
      </c>
    </row>
    <row r="47" spans="1:5" ht="15" x14ac:dyDescent="0.25">
      <c r="A47" s="8" t="s">
        <v>50</v>
      </c>
      <c r="B47" s="8"/>
      <c r="C47" s="11">
        <f>+'Indsæt WinKas rapport'!$C$41</f>
        <v>540</v>
      </c>
      <c r="D47" s="11">
        <f>+'Indsæt WinKas rapport'!$D$41</f>
        <v>1050</v>
      </c>
      <c r="E47" s="11">
        <f>+'Indsæt WinKas rapport'!$F$41</f>
        <v>1198.8</v>
      </c>
    </row>
    <row r="48" spans="1:5" x14ac:dyDescent="0.2">
      <c r="A48" s="15" t="s">
        <v>332</v>
      </c>
      <c r="B48" s="6"/>
      <c r="C48" s="11">
        <f>+'Indsæt WinKas rapport'!$C$42</f>
        <v>21834.400000000001</v>
      </c>
      <c r="D48" s="11">
        <f>+'Indsæt WinKas rapport'!$D$42</f>
        <v>31640</v>
      </c>
      <c r="E48" s="11">
        <f>+'Indsæt WinKas rapport'!$F$42</f>
        <v>989</v>
      </c>
    </row>
    <row r="49" spans="1:5" x14ac:dyDescent="0.2">
      <c r="A49" s="15" t="s">
        <v>51</v>
      </c>
      <c r="B49" s="6"/>
      <c r="C49" s="11">
        <f>+'Indsæt WinKas rapport'!$C$43</f>
        <v>0</v>
      </c>
      <c r="D49" s="11">
        <f>+'Indsæt WinKas rapport'!$D$43</f>
        <v>0</v>
      </c>
      <c r="E49" s="11">
        <f>+'Indsæt WinKas rapport'!F$43</f>
        <v>0</v>
      </c>
    </row>
    <row r="50" spans="1:5" x14ac:dyDescent="0.2">
      <c r="A50" s="15" t="s">
        <v>333</v>
      </c>
      <c r="B50" s="6"/>
      <c r="C50" s="11">
        <f>+'Indsæt WinKas rapport'!$C$44</f>
        <v>2902.87</v>
      </c>
      <c r="D50" s="11">
        <f>+'Indsæt WinKas rapport'!$D$44</f>
        <v>22900</v>
      </c>
      <c r="E50" s="11">
        <f>+'Indsæt WinKas rapport'!$F$44</f>
        <v>4200</v>
      </c>
    </row>
    <row r="51" spans="1:5" x14ac:dyDescent="0.2">
      <c r="A51" s="44" t="s">
        <v>52</v>
      </c>
      <c r="B51" s="44"/>
      <c r="C51" s="13">
        <f>+'Indsæt WinKas rapport'!$C$45</f>
        <v>29398.51</v>
      </c>
      <c r="D51" s="13">
        <f>+'Indsæt WinKas rapport'!$D$45</f>
        <v>64305</v>
      </c>
      <c r="E51" s="13">
        <f>+'Indsæt WinKas rapport'!$F$45</f>
        <v>12508.75</v>
      </c>
    </row>
    <row r="52" spans="1:5" x14ac:dyDescent="0.2">
      <c r="A52" s="44"/>
      <c r="B52" s="44"/>
      <c r="C52" s="14"/>
      <c r="D52" s="14"/>
      <c r="E52" s="14"/>
    </row>
    <row r="53" spans="1:5" x14ac:dyDescent="0.2">
      <c r="A53" s="3"/>
      <c r="B53" s="3"/>
      <c r="C53" s="40">
        <f>+Balance!$C$3</f>
        <v>2022</v>
      </c>
      <c r="D53" s="47" t="s">
        <v>309</v>
      </c>
      <c r="E53" s="40">
        <f>+Balance!$E$3</f>
        <v>2021</v>
      </c>
    </row>
    <row r="54" spans="1:5" ht="15" x14ac:dyDescent="0.25">
      <c r="A54" s="2" t="s">
        <v>6</v>
      </c>
      <c r="B54" s="2"/>
    </row>
    <row r="55" spans="1:5" ht="15" x14ac:dyDescent="0.25">
      <c r="A55" s="8" t="s">
        <v>53</v>
      </c>
      <c r="B55" s="8"/>
      <c r="C55" s="11">
        <f>+'Indsæt WinKas rapport'!$C$47</f>
        <v>1507.06</v>
      </c>
      <c r="D55" s="11">
        <f>+'Indsæt WinKas rapport'!$D$47</f>
        <v>2300</v>
      </c>
      <c r="E55" s="11">
        <f>+'Indsæt WinKas rapport'!$F$47</f>
        <v>1387</v>
      </c>
    </row>
    <row r="56" spans="1:5" x14ac:dyDescent="0.2">
      <c r="A56" s="6" t="s">
        <v>54</v>
      </c>
      <c r="B56" s="6"/>
      <c r="C56" s="11">
        <f>+'Indsæt WinKas rapport'!$C$48</f>
        <v>5608</v>
      </c>
      <c r="D56" s="11">
        <f>+'Indsæt WinKas rapport'!$D$48</f>
        <v>5800</v>
      </c>
      <c r="E56" s="11">
        <f>+'Indsæt WinKas rapport'!$F$48</f>
        <v>5489.6</v>
      </c>
    </row>
    <row r="57" spans="1:5" x14ac:dyDescent="0.2">
      <c r="A57" s="6" t="s">
        <v>55</v>
      </c>
      <c r="B57" s="6"/>
      <c r="C57" s="11">
        <f>+'Indsæt WinKas rapport'!$C$49</f>
        <v>0</v>
      </c>
      <c r="D57" s="11">
        <f>+'Indsæt WinKas rapport'!$D$49</f>
        <v>0</v>
      </c>
      <c r="E57" s="11">
        <f>+'Indsæt WinKas rapport'!$F$49</f>
        <v>0</v>
      </c>
    </row>
    <row r="58" spans="1:5" x14ac:dyDescent="0.2">
      <c r="A58" s="6" t="s">
        <v>56</v>
      </c>
      <c r="B58" s="6"/>
      <c r="C58" s="11">
        <f>+'Indsæt WinKas rapport'!$C$50</f>
        <v>1254.55</v>
      </c>
      <c r="D58" s="11">
        <f>+'Indsæt WinKas rapport'!$D$50</f>
        <v>3500</v>
      </c>
      <c r="E58" s="11">
        <f>+'Indsæt WinKas rapport'!$F$50</f>
        <v>3112</v>
      </c>
    </row>
    <row r="59" spans="1:5" x14ac:dyDescent="0.2">
      <c r="A59" s="15" t="s">
        <v>57</v>
      </c>
      <c r="B59" s="6"/>
      <c r="C59" s="11">
        <f>+'Indsæt WinKas rapport'!$C$51</f>
        <v>6137.84</v>
      </c>
      <c r="D59" s="11">
        <f>+'Indsæt WinKas rapport'!$D$51</f>
        <v>6000</v>
      </c>
      <c r="E59" s="11">
        <f>+'Indsæt WinKas rapport'!$F$51</f>
        <v>5756.14</v>
      </c>
    </row>
    <row r="60" spans="1:5" x14ac:dyDescent="0.2">
      <c r="A60" s="15" t="s">
        <v>58</v>
      </c>
      <c r="B60" s="6"/>
      <c r="C60" s="11">
        <f>+'Indsæt WinKas rapport'!$C$52</f>
        <v>25494.25</v>
      </c>
      <c r="D60" s="11">
        <f>+'Indsæt WinKas rapport'!$D$52</f>
        <v>19700</v>
      </c>
      <c r="E60" s="11">
        <f>+'Indsæt WinKas rapport'!$F$52</f>
        <v>23253.93</v>
      </c>
    </row>
    <row r="61" spans="1:5" x14ac:dyDescent="0.2">
      <c r="A61" s="15" t="s">
        <v>59</v>
      </c>
      <c r="B61" s="6"/>
      <c r="C61" s="11">
        <f>+'Indsæt WinKas rapport'!$C$53</f>
        <v>0</v>
      </c>
      <c r="D61" s="11">
        <f>+'Indsæt WinKas rapport'!$D$53</f>
        <v>9700</v>
      </c>
      <c r="E61" s="11">
        <f>+'Indsæt WinKas rapport'!$F$53</f>
        <v>19127.560000000001</v>
      </c>
    </row>
    <row r="62" spans="1:5" x14ac:dyDescent="0.2">
      <c r="A62" s="15" t="s">
        <v>60</v>
      </c>
      <c r="B62" s="6"/>
      <c r="C62" s="11">
        <f>+'Indsæt WinKas rapport'!$C$54</f>
        <v>468</v>
      </c>
      <c r="D62" s="11">
        <f>+'Indsæt WinKas rapport'!$D$54</f>
        <v>6500</v>
      </c>
      <c r="E62" s="11">
        <f>+'Indsæt WinKas rapport'!$F$54</f>
        <v>442</v>
      </c>
    </row>
    <row r="63" spans="1:5" x14ac:dyDescent="0.2">
      <c r="A63" s="44" t="s">
        <v>61</v>
      </c>
      <c r="B63" s="44"/>
      <c r="C63" s="13">
        <f>+'Indsæt WinKas rapport'!$C$55</f>
        <v>40469.699999999997</v>
      </c>
      <c r="D63" s="13">
        <f>+'Indsæt WinKas rapport'!$D$55</f>
        <v>53500</v>
      </c>
      <c r="E63" s="13">
        <f>+'Indsæt WinKas rapport'!$F$55</f>
        <v>58568.23</v>
      </c>
    </row>
    <row r="64" spans="1:5" x14ac:dyDescent="0.2">
      <c r="A64" s="3"/>
      <c r="B64" s="3"/>
    </row>
    <row r="65" spans="1:5" ht="15" x14ac:dyDescent="0.25">
      <c r="A65" s="2" t="s">
        <v>7</v>
      </c>
      <c r="B65" s="2"/>
    </row>
    <row r="66" spans="1:5" x14ac:dyDescent="0.2">
      <c r="A66" s="6" t="s">
        <v>62</v>
      </c>
      <c r="B66" s="6"/>
      <c r="C66" s="11">
        <f>+'Indsæt WinKas rapport'!$C$57</f>
        <v>38400</v>
      </c>
      <c r="D66" s="11">
        <f>+'Indsæt WinKas rapport'!$D$57</f>
        <v>37440</v>
      </c>
      <c r="E66" s="11">
        <f>+'Indsæt WinKas rapport'!$F$57</f>
        <v>24960</v>
      </c>
    </row>
    <row r="67" spans="1:5" x14ac:dyDescent="0.2">
      <c r="A67" s="6" t="s">
        <v>63</v>
      </c>
      <c r="B67" s="6"/>
      <c r="C67" s="11">
        <f>+'Indsæt WinKas rapport'!$C$58</f>
        <v>16536</v>
      </c>
      <c r="D67" s="11">
        <f>+'Indsæt WinKas rapport'!$D$58</f>
        <v>16800</v>
      </c>
      <c r="E67" s="11">
        <f>+'Indsæt WinKas rapport'!$F$58</f>
        <v>14460</v>
      </c>
    </row>
    <row r="68" spans="1:5" x14ac:dyDescent="0.2">
      <c r="A68" s="6" t="s">
        <v>64</v>
      </c>
      <c r="B68" s="6"/>
      <c r="C68" s="11">
        <f>+'Indsæt WinKas rapport'!$C$59</f>
        <v>1450</v>
      </c>
      <c r="D68" s="11">
        <f>+'Indsæt WinKas rapport'!$D$59</f>
        <v>11300</v>
      </c>
      <c r="E68" s="11">
        <f>+'Indsæt WinKas rapport'!$F$59</f>
        <v>0</v>
      </c>
    </row>
    <row r="69" spans="1:5" x14ac:dyDescent="0.2">
      <c r="A69" s="6" t="s">
        <v>65</v>
      </c>
      <c r="B69" s="6"/>
      <c r="C69" s="11">
        <f>+'Indsæt WinKas rapport'!$C$60</f>
        <v>1400</v>
      </c>
      <c r="D69" s="11">
        <f>+'Indsæt WinKas rapport'!$D$60</f>
        <v>600</v>
      </c>
      <c r="E69" s="11">
        <f>+'Indsæt WinKas rapport'!$F$60</f>
        <v>600</v>
      </c>
    </row>
    <row r="70" spans="1:5" x14ac:dyDescent="0.2">
      <c r="A70" s="6" t="s">
        <v>66</v>
      </c>
      <c r="B70" s="6"/>
      <c r="C70" s="11">
        <f>+'Indsæt WinKas rapport'!$C$61</f>
        <v>0</v>
      </c>
      <c r="D70" s="11">
        <f>+'Indsæt WinKas rapport'!$D$61</f>
        <v>0</v>
      </c>
      <c r="E70" s="11">
        <f>+'Indsæt WinKas rapport'!$F$61</f>
        <v>0</v>
      </c>
    </row>
    <row r="71" spans="1:5" x14ac:dyDescent="0.2">
      <c r="A71" s="6" t="s">
        <v>67</v>
      </c>
      <c r="B71" s="6"/>
      <c r="C71" s="11">
        <f>+'Indsæt WinKas rapport'!$C$62</f>
        <v>0</v>
      </c>
      <c r="D71" s="11">
        <f>+'Indsæt WinKas rapport'!$D$62</f>
        <v>0</v>
      </c>
      <c r="E71" s="11">
        <f>+'Indsæt WinKas rapport'!$F$62</f>
        <v>0</v>
      </c>
    </row>
    <row r="72" spans="1:5" x14ac:dyDescent="0.2">
      <c r="A72" s="6" t="s">
        <v>68</v>
      </c>
      <c r="B72" s="6"/>
      <c r="C72" s="11">
        <f>+'Indsæt WinKas rapport'!$C$63</f>
        <v>0</v>
      </c>
      <c r="D72" s="11">
        <f>+'Indsæt WinKas rapport'!$D$63</f>
        <v>0</v>
      </c>
      <c r="E72" s="11">
        <f>+'Indsæt WinKas rapport'!$F$63</f>
        <v>0</v>
      </c>
    </row>
    <row r="73" spans="1:5" x14ac:dyDescent="0.2">
      <c r="A73" s="6" t="s">
        <v>60</v>
      </c>
      <c r="B73" s="6"/>
      <c r="C73" s="11">
        <f>+'Indsæt WinKas rapport'!$C$64</f>
        <v>14040</v>
      </c>
      <c r="D73" s="11">
        <f>+'Indsæt WinKas rapport'!$D$64</f>
        <v>0</v>
      </c>
      <c r="E73" s="11">
        <f>+'Indsæt WinKas rapport'!$F$64</f>
        <v>0</v>
      </c>
    </row>
    <row r="74" spans="1:5" ht="15" x14ac:dyDescent="0.25">
      <c r="A74" s="7" t="s">
        <v>69</v>
      </c>
      <c r="B74" s="7"/>
      <c r="C74" s="13">
        <f t="shared" ref="C74:E74" si="8">SUM(C66:C73)</f>
        <v>71826</v>
      </c>
      <c r="D74" s="13">
        <f t="shared" si="8"/>
        <v>66140</v>
      </c>
      <c r="E74" s="13">
        <f t="shared" si="8"/>
        <v>40020</v>
      </c>
    </row>
    <row r="75" spans="1:5" x14ac:dyDescent="0.2">
      <c r="A75" s="3"/>
      <c r="B75" s="3"/>
    </row>
    <row r="76" spans="1:5" ht="15" x14ac:dyDescent="0.25">
      <c r="A76" s="2" t="s">
        <v>8</v>
      </c>
      <c r="B76" s="2"/>
    </row>
    <row r="77" spans="1:5" x14ac:dyDescent="0.2">
      <c r="A77" s="6" t="s">
        <v>70</v>
      </c>
      <c r="B77" s="6"/>
      <c r="C77" s="11">
        <f>+'Indsæt WinKas rapport'!$C$67</f>
        <v>2450</v>
      </c>
      <c r="D77" s="11">
        <f>+'Indsæt WinKas rapport'!$D$67</f>
        <v>0</v>
      </c>
      <c r="E77" s="11">
        <f>+'Indsæt WinKas rapport'!$F$67</f>
        <v>11200</v>
      </c>
    </row>
    <row r="78" spans="1:5" x14ac:dyDescent="0.2">
      <c r="A78" s="6" t="s">
        <v>71</v>
      </c>
      <c r="B78" s="6"/>
      <c r="C78" s="11">
        <f>+'Indsæt WinKas rapport'!$C$68</f>
        <v>5307.95</v>
      </c>
      <c r="D78" s="11">
        <f>+'Indsæt WinKas rapport'!$D$68</f>
        <v>5700</v>
      </c>
      <c r="E78" s="11">
        <f>+'Indsæt WinKas rapport'!$F$68</f>
        <v>9604.25</v>
      </c>
    </row>
    <row r="79" spans="1:5" ht="15" x14ac:dyDescent="0.25">
      <c r="A79" s="8" t="s">
        <v>72</v>
      </c>
      <c r="B79" s="8"/>
      <c r="C79" s="11">
        <f>+'Indsæt WinKas rapport'!$C$69</f>
        <v>2120.58</v>
      </c>
      <c r="D79" s="11">
        <f>+'Indsæt WinKas rapport'!$D$69</f>
        <v>5500</v>
      </c>
      <c r="E79" s="11">
        <f>+'Indsæt WinKas rapport'!$F$69</f>
        <v>3626.7</v>
      </c>
    </row>
    <row r="80" spans="1:5" x14ac:dyDescent="0.2">
      <c r="A80" s="6" t="s">
        <v>73</v>
      </c>
      <c r="B80" s="6"/>
      <c r="C80" s="11">
        <f>+'Indsæt WinKas rapport'!$C$70</f>
        <v>0</v>
      </c>
      <c r="D80" s="11">
        <f>+'Indsæt WinKas rapport'!$D$70</f>
        <v>0</v>
      </c>
      <c r="E80" s="11">
        <f>+'Indsæt WinKas rapport'!$F$70</f>
        <v>0</v>
      </c>
    </row>
    <row r="81" spans="1:5" x14ac:dyDescent="0.2">
      <c r="A81" s="15" t="s">
        <v>60</v>
      </c>
      <c r="B81" s="6"/>
      <c r="C81" s="11">
        <f>+'Indsæt WinKas rapport'!$C$71</f>
        <v>28613.67</v>
      </c>
      <c r="D81" s="11">
        <f>+'Indsæt WinKas rapport'!$D$71</f>
        <v>0</v>
      </c>
      <c r="E81" s="11">
        <f>+'Indsæt WinKas rapport'!$F$71</f>
        <v>1300</v>
      </c>
    </row>
    <row r="82" spans="1:5" x14ac:dyDescent="0.2">
      <c r="A82" s="15" t="s">
        <v>74</v>
      </c>
      <c r="B82" s="6"/>
      <c r="C82" s="11">
        <f>+'Indsæt WinKas rapport'!$C$72</f>
        <v>27951.3</v>
      </c>
      <c r="D82" s="11">
        <f>+'Indsæt WinKas rapport'!$D$72</f>
        <v>47900</v>
      </c>
      <c r="E82" s="11">
        <f>+'Indsæt WinKas rapport'!$F$72</f>
        <v>16843.7</v>
      </c>
    </row>
    <row r="83" spans="1:5" x14ac:dyDescent="0.2">
      <c r="A83" s="15" t="s">
        <v>334</v>
      </c>
      <c r="B83" s="6"/>
      <c r="C83" s="11">
        <f>+'Indsæt WinKas rapport'!$C$73</f>
        <v>0</v>
      </c>
      <c r="D83" s="11">
        <f>+'Indsæt WinKas rapport'!$D$73</f>
        <v>0</v>
      </c>
      <c r="E83" s="11">
        <f>+'Indsæt WinKas rapport'!$F$73</f>
        <v>0</v>
      </c>
    </row>
    <row r="84" spans="1:5" ht="15" x14ac:dyDescent="0.25">
      <c r="A84" s="7" t="s">
        <v>75</v>
      </c>
      <c r="B84" s="7"/>
      <c r="C84" s="13">
        <f t="shared" ref="C84:E84" si="9">SUM(C77:C83)</f>
        <v>66443.5</v>
      </c>
      <c r="D84" s="13">
        <f t="shared" si="9"/>
        <v>59100</v>
      </c>
      <c r="E84" s="13">
        <f t="shared" si="9"/>
        <v>42574.65</v>
      </c>
    </row>
    <row r="85" spans="1:5" x14ac:dyDescent="0.2">
      <c r="A85" s="3"/>
      <c r="B85" s="3"/>
    </row>
    <row r="86" spans="1:5" ht="15" x14ac:dyDescent="0.25">
      <c r="A86" s="7" t="s">
        <v>76</v>
      </c>
      <c r="B86" s="7"/>
    </row>
    <row r="87" spans="1:5" x14ac:dyDescent="0.2">
      <c r="A87" s="6" t="s">
        <v>76</v>
      </c>
      <c r="B87" s="6"/>
      <c r="C87" s="11">
        <f>+'Indsæt WinKas rapport'!$C$76</f>
        <v>1825.75</v>
      </c>
      <c r="D87" s="11">
        <f>+'Indsæt WinKas rapport'!$D$76</f>
        <v>3500</v>
      </c>
      <c r="E87" s="11">
        <f>+'Indsæt WinKas rapport'!$F$76</f>
        <v>3434.75</v>
      </c>
    </row>
    <row r="88" spans="1:5" ht="15" x14ac:dyDescent="0.25">
      <c r="A88" s="7" t="s">
        <v>77</v>
      </c>
      <c r="B88" s="7"/>
      <c r="C88" s="13">
        <f t="shared" ref="C88:E88" si="10">SUM(C87)</f>
        <v>1825.75</v>
      </c>
      <c r="D88" s="13">
        <f t="shared" si="10"/>
        <v>3500</v>
      </c>
      <c r="E88" s="13">
        <f t="shared" si="10"/>
        <v>3434.75</v>
      </c>
    </row>
    <row r="89" spans="1:5" x14ac:dyDescent="0.2">
      <c r="A89" s="3"/>
      <c r="B89" s="3"/>
    </row>
    <row r="90" spans="1:5" ht="15" x14ac:dyDescent="0.25">
      <c r="A90" s="2" t="s">
        <v>9</v>
      </c>
      <c r="B90" s="2"/>
    </row>
    <row r="91" spans="1:5" x14ac:dyDescent="0.2">
      <c r="A91" s="6" t="s">
        <v>78</v>
      </c>
      <c r="B91" s="6"/>
      <c r="C91" s="11">
        <f>+'Indsæt WinKas rapport'!$C$79</f>
        <v>0</v>
      </c>
      <c r="D91" s="11">
        <f>+'Indsæt WinKas rapport'!$D$79</f>
        <v>0</v>
      </c>
      <c r="E91" s="11">
        <f>+'Indsæt WinKas rapport'!$F$79</f>
        <v>0</v>
      </c>
    </row>
    <row r="92" spans="1:5" x14ac:dyDescent="0.2">
      <c r="A92" s="15" t="s">
        <v>197</v>
      </c>
      <c r="B92" s="15"/>
      <c r="C92" s="11">
        <f>+'Indsæt WinKas rapport'!$C$80</f>
        <v>0</v>
      </c>
      <c r="D92" s="11">
        <f>+'Indsæt WinKas rapport'!$D$80</f>
        <v>0</v>
      </c>
      <c r="E92" s="11">
        <f>+'Indsæt WinKas rapport'!$F$80</f>
        <v>0</v>
      </c>
    </row>
    <row r="93" spans="1:5" ht="15" x14ac:dyDescent="0.25">
      <c r="A93" s="7" t="s">
        <v>79</v>
      </c>
      <c r="B93" s="7"/>
      <c r="C93" s="13">
        <f t="shared" ref="C93:E93" si="11">SUM(C91:C92)</f>
        <v>0</v>
      </c>
      <c r="D93" s="13">
        <f t="shared" si="11"/>
        <v>0</v>
      </c>
      <c r="E93" s="13">
        <f t="shared" si="11"/>
        <v>0</v>
      </c>
    </row>
    <row r="94" spans="1:5" x14ac:dyDescent="0.2">
      <c r="A94" s="3"/>
      <c r="B94" s="3"/>
      <c r="C94" s="40">
        <f>+Balance!$C$3</f>
        <v>2022</v>
      </c>
      <c r="D94" s="47" t="s">
        <v>309</v>
      </c>
      <c r="E94" s="40">
        <f>+Balance!$E$3</f>
        <v>2021</v>
      </c>
    </row>
    <row r="95" spans="1:5" ht="15" x14ac:dyDescent="0.25">
      <c r="A95" s="2" t="s">
        <v>10</v>
      </c>
      <c r="B95" s="2"/>
    </row>
    <row r="96" spans="1:5" ht="15.75" customHeight="1" x14ac:dyDescent="0.25">
      <c r="A96" s="7" t="s">
        <v>80</v>
      </c>
      <c r="B96" s="7"/>
    </row>
    <row r="97" spans="1:5" x14ac:dyDescent="0.2">
      <c r="A97" s="6" t="s">
        <v>81</v>
      </c>
      <c r="B97" s="6"/>
      <c r="C97" s="11">
        <f>+'Indsæt WinKas rapport'!$C$84</f>
        <v>0</v>
      </c>
      <c r="D97" s="11">
        <f>+'Indsæt WinKas rapport'!$D$84</f>
        <v>0</v>
      </c>
      <c r="E97" s="11">
        <f>+'Indsæt WinKas rapport'!$F$84</f>
        <v>0</v>
      </c>
    </row>
    <row r="98" spans="1:5" x14ac:dyDescent="0.2">
      <c r="A98" s="6" t="s">
        <v>82</v>
      </c>
      <c r="B98" s="6"/>
      <c r="C98" s="11">
        <f>+'Indsæt WinKas rapport'!$C$85</f>
        <v>0</v>
      </c>
      <c r="D98" s="11">
        <f>+'Indsæt WinKas rapport'!$D$85</f>
        <v>0</v>
      </c>
      <c r="E98" s="11">
        <f>+'Indsæt WinKas rapport'!$F$85</f>
        <v>0</v>
      </c>
    </row>
    <row r="99" spans="1:5" x14ac:dyDescent="0.2">
      <c r="A99" s="6" t="s">
        <v>83</v>
      </c>
      <c r="B99" s="6"/>
      <c r="C99" s="11">
        <f>+'Indsæt WinKas rapport'!$C$86</f>
        <v>0</v>
      </c>
      <c r="D99" s="11">
        <f>+'Indsæt WinKas rapport'!$D$86</f>
        <v>0</v>
      </c>
      <c r="E99" s="11">
        <f>+'Indsæt WinKas rapport'!$F$86</f>
        <v>0</v>
      </c>
    </row>
    <row r="100" spans="1:5" x14ac:dyDescent="0.2">
      <c r="A100" s="6" t="s">
        <v>84</v>
      </c>
      <c r="B100" s="6"/>
      <c r="C100" s="11">
        <f>+'Indsæt WinKas rapport'!$C$87</f>
        <v>0</v>
      </c>
      <c r="D100" s="11">
        <f>+'Indsæt WinKas rapport'!$D$87</f>
        <v>0</v>
      </c>
      <c r="E100" s="11">
        <f>+'Indsæt WinKas rapport'!$F$87</f>
        <v>0</v>
      </c>
    </row>
    <row r="101" spans="1:5" x14ac:dyDescent="0.2">
      <c r="A101" s="6" t="s">
        <v>85</v>
      </c>
      <c r="B101" s="6"/>
      <c r="C101" s="11">
        <f>+'Indsæt WinKas rapport'!$C$88</f>
        <v>0</v>
      </c>
      <c r="D101" s="11">
        <f>+'Indsæt WinKas rapport'!$D$88</f>
        <v>0</v>
      </c>
      <c r="E101" s="11">
        <f>+'Indsæt WinKas rapport'!$F$88</f>
        <v>0</v>
      </c>
    </row>
    <row r="102" spans="1:5" x14ac:dyDescent="0.2">
      <c r="A102" s="6" t="s">
        <v>86</v>
      </c>
      <c r="B102" s="6"/>
      <c r="C102" s="11">
        <f>+'Indsæt WinKas rapport'!$C$89</f>
        <v>0</v>
      </c>
      <c r="D102" s="11">
        <f>+'Indsæt WinKas rapport'!$D$89</f>
        <v>0</v>
      </c>
      <c r="E102" s="11">
        <f>+'Indsæt WinKas rapport'!$F$89</f>
        <v>0</v>
      </c>
    </row>
    <row r="103" spans="1:5" ht="15" x14ac:dyDescent="0.25">
      <c r="A103" s="7" t="s">
        <v>87</v>
      </c>
      <c r="B103" s="7"/>
      <c r="C103" s="13">
        <f t="shared" ref="C103:E103" si="12">SUM(C97:C102)</f>
        <v>0</v>
      </c>
      <c r="D103" s="13">
        <f t="shared" si="12"/>
        <v>0</v>
      </c>
      <c r="E103" s="13">
        <f t="shared" si="12"/>
        <v>0</v>
      </c>
    </row>
    <row r="104" spans="1:5" ht="15" x14ac:dyDescent="0.25">
      <c r="A104" s="7" t="s">
        <v>88</v>
      </c>
      <c r="B104" s="7"/>
    </row>
    <row r="105" spans="1:5" x14ac:dyDescent="0.2">
      <c r="A105" s="6" t="s">
        <v>43</v>
      </c>
      <c r="B105" s="6"/>
      <c r="C105" s="11">
        <f>+'Indsæt WinKas rapport'!$C$92</f>
        <v>0</v>
      </c>
      <c r="D105" s="11">
        <f>+'Indsæt WinKas rapport'!$D$92</f>
        <v>0</v>
      </c>
      <c r="E105" s="11">
        <f>+'Indsæt WinKas rapport'!$F$92</f>
        <v>0</v>
      </c>
    </row>
    <row r="106" spans="1:5" x14ac:dyDescent="0.2">
      <c r="A106" s="6" t="s">
        <v>89</v>
      </c>
      <c r="B106" s="6"/>
      <c r="C106" s="11">
        <f>+'Indsæt WinKas rapport'!$C$93</f>
        <v>0</v>
      </c>
      <c r="D106" s="11">
        <f>+'Indsæt WinKas rapport'!$D$93</f>
        <v>0</v>
      </c>
      <c r="E106" s="11">
        <f>+'Indsæt WinKas rapport'!$F$93</f>
        <v>0</v>
      </c>
    </row>
    <row r="107" spans="1:5" x14ac:dyDescent="0.2">
      <c r="A107" s="6" t="s">
        <v>90</v>
      </c>
      <c r="B107" s="6"/>
      <c r="C107" s="11">
        <f>+'Indsæt WinKas rapport'!$C$94</f>
        <v>0</v>
      </c>
      <c r="D107" s="11">
        <f>+'Indsæt WinKas rapport'!$D$94</f>
        <v>0</v>
      </c>
      <c r="E107" s="11">
        <f>+'Indsæt WinKas rapport'!$F$94</f>
        <v>0</v>
      </c>
    </row>
    <row r="108" spans="1:5" x14ac:dyDescent="0.2">
      <c r="A108" s="6" t="s">
        <v>91</v>
      </c>
      <c r="B108" s="6"/>
      <c r="C108" s="11">
        <f>+'Indsæt WinKas rapport'!$C$95</f>
        <v>0</v>
      </c>
      <c r="D108" s="11">
        <f>+'Indsæt WinKas rapport'!$D$95</f>
        <v>0</v>
      </c>
      <c r="E108" s="11">
        <f>+'Indsæt WinKas rapport'!$F$95</f>
        <v>0</v>
      </c>
    </row>
    <row r="109" spans="1:5" x14ac:dyDescent="0.2">
      <c r="A109" s="6" t="s">
        <v>92</v>
      </c>
      <c r="B109" s="6"/>
      <c r="C109" s="11">
        <f>+'Indsæt WinKas rapport'!$C$96</f>
        <v>0</v>
      </c>
      <c r="D109" s="11">
        <f>+'Indsæt WinKas rapport'!$D$96</f>
        <v>0</v>
      </c>
      <c r="E109" s="11">
        <f>+'Indsæt WinKas rapport'!$F$96</f>
        <v>0</v>
      </c>
    </row>
    <row r="110" spans="1:5" x14ac:dyDescent="0.2">
      <c r="A110" s="6" t="s">
        <v>93</v>
      </c>
      <c r="B110" s="6"/>
      <c r="C110" s="11">
        <f>+'Indsæt WinKas rapport'!$C$97</f>
        <v>0</v>
      </c>
      <c r="D110" s="11">
        <f>+'Indsæt WinKas rapport'!$D$97</f>
        <v>0</v>
      </c>
      <c r="E110" s="11">
        <f>+'Indsæt WinKas rapport'!$F$97</f>
        <v>0</v>
      </c>
    </row>
    <row r="111" spans="1:5" x14ac:dyDescent="0.2">
      <c r="A111" s="6" t="s">
        <v>94</v>
      </c>
      <c r="B111" s="6"/>
      <c r="C111" s="11">
        <f>+'Indsæt WinKas rapport'!$C$98</f>
        <v>0</v>
      </c>
      <c r="D111" s="11">
        <f>+'Indsæt WinKas rapport'!$D$98</f>
        <v>0</v>
      </c>
      <c r="E111" s="11">
        <f>+'Indsæt WinKas rapport'!$F$98</f>
        <v>0</v>
      </c>
    </row>
    <row r="112" spans="1:5" x14ac:dyDescent="0.2">
      <c r="A112" s="6" t="s">
        <v>95</v>
      </c>
      <c r="B112" s="6"/>
      <c r="C112" s="11">
        <f>+'Indsæt WinKas rapport'!$C$99</f>
        <v>0</v>
      </c>
      <c r="D112" s="11">
        <f>+'Indsæt WinKas rapport'!$D$99</f>
        <v>0</v>
      </c>
      <c r="E112" s="11">
        <f>+'Indsæt WinKas rapport'!$F$99</f>
        <v>0</v>
      </c>
    </row>
    <row r="113" spans="1:5" x14ac:dyDescent="0.2">
      <c r="A113" s="6" t="s">
        <v>96</v>
      </c>
      <c r="B113" s="6"/>
      <c r="C113" s="11">
        <f>+'Indsæt WinKas rapport'!$C$100</f>
        <v>0</v>
      </c>
      <c r="D113" s="11">
        <f>+'Indsæt WinKas rapport'!$D$100</f>
        <v>0</v>
      </c>
      <c r="E113" s="11">
        <f>+'Indsæt WinKas rapport'!$F$100</f>
        <v>0</v>
      </c>
    </row>
    <row r="114" spans="1:5" x14ac:dyDescent="0.2">
      <c r="A114" s="6" t="s">
        <v>97</v>
      </c>
      <c r="B114" s="6"/>
      <c r="C114" s="11">
        <f>+'Indsæt WinKas rapport'!$C$101</f>
        <v>0</v>
      </c>
      <c r="D114" s="11">
        <f>+'Indsæt WinKas rapport'!$D$101</f>
        <v>0</v>
      </c>
      <c r="E114" s="11">
        <f>+'Indsæt WinKas rapport'!$F$101</f>
        <v>0</v>
      </c>
    </row>
    <row r="115" spans="1:5" ht="15" x14ac:dyDescent="0.25">
      <c r="A115" s="7" t="s">
        <v>98</v>
      </c>
      <c r="B115" s="7"/>
      <c r="C115" s="13">
        <f t="shared" ref="C115:E115" si="13">SUM(C105:C114)</f>
        <v>0</v>
      </c>
      <c r="D115" s="13">
        <f t="shared" si="13"/>
        <v>0</v>
      </c>
      <c r="E115" s="13">
        <f t="shared" si="13"/>
        <v>0</v>
      </c>
    </row>
    <row r="116" spans="1:5" ht="15" x14ac:dyDescent="0.25">
      <c r="A116" s="7" t="s">
        <v>99</v>
      </c>
      <c r="B116" s="7"/>
      <c r="C116" s="13">
        <f>+C103-C115</f>
        <v>0</v>
      </c>
      <c r="D116" s="13">
        <f t="shared" ref="D116:E116" si="14">+D103-D115</f>
        <v>0</v>
      </c>
      <c r="E116" s="13">
        <f t="shared" si="14"/>
        <v>0</v>
      </c>
    </row>
    <row r="117" spans="1:5" ht="15" x14ac:dyDescent="0.25">
      <c r="A117" s="9"/>
      <c r="B117" s="9"/>
    </row>
    <row r="118" spans="1:5" ht="15" x14ac:dyDescent="0.25">
      <c r="A118" s="7" t="s">
        <v>100</v>
      </c>
      <c r="B118" s="7"/>
    </row>
    <row r="119" spans="1:5" x14ac:dyDescent="0.2">
      <c r="A119" s="15" t="s">
        <v>198</v>
      </c>
      <c r="B119" s="15"/>
      <c r="C119" s="11">
        <f>+'Indsæt WinKas rapport'!$C$105</f>
        <v>921.69</v>
      </c>
      <c r="D119" s="11">
        <f>+'Indsæt WinKas rapport'!$D$105</f>
        <v>800</v>
      </c>
      <c r="E119" s="11">
        <f>+'Indsæt WinKas rapport'!$F$105</f>
        <v>719.92</v>
      </c>
    </row>
    <row r="120" spans="1:5" ht="15" x14ac:dyDescent="0.25">
      <c r="A120" s="7" t="s">
        <v>101</v>
      </c>
      <c r="B120" s="7"/>
      <c r="C120" s="13">
        <f t="shared" ref="C120:E120" si="15">SUM(C119)</f>
        <v>921.69</v>
      </c>
      <c r="D120" s="13">
        <f t="shared" si="15"/>
        <v>800</v>
      </c>
      <c r="E120" s="13">
        <f t="shared" si="15"/>
        <v>719.92</v>
      </c>
    </row>
    <row r="121" spans="1:5" ht="15" x14ac:dyDescent="0.25">
      <c r="A121" s="2"/>
      <c r="B121" s="2"/>
    </row>
    <row r="122" spans="1:5" ht="15" x14ac:dyDescent="0.25">
      <c r="A122" s="2" t="s">
        <v>12</v>
      </c>
      <c r="B122" s="2"/>
    </row>
    <row r="123" spans="1:5" x14ac:dyDescent="0.2">
      <c r="A123" s="6" t="s">
        <v>102</v>
      </c>
      <c r="B123" s="6"/>
      <c r="C123" s="11">
        <f>+'Indsæt WinKas rapport'!$C$111</f>
        <v>0</v>
      </c>
      <c r="D123" s="11">
        <f>+'Indsæt WinKas rapport'!$D$111</f>
        <v>0</v>
      </c>
      <c r="E123" s="11">
        <f>+'Indsæt WinKas rapport'!$F$111</f>
        <v>0</v>
      </c>
    </row>
    <row r="124" spans="1:5" x14ac:dyDescent="0.2">
      <c r="A124" s="6" t="s">
        <v>103</v>
      </c>
      <c r="B124" s="6"/>
      <c r="C124" s="11">
        <f>+'Indsæt WinKas rapport'!$C$112</f>
        <v>0</v>
      </c>
      <c r="D124" s="11">
        <f>+'Indsæt WinKas rapport'!$D$112</f>
        <v>0</v>
      </c>
      <c r="E124" s="11">
        <f>+'Indsæt WinKas rapport'!$F$112</f>
        <v>0</v>
      </c>
    </row>
    <row r="125" spans="1:5" ht="15" x14ac:dyDescent="0.25">
      <c r="A125" s="7" t="s">
        <v>104</v>
      </c>
      <c r="B125" s="7"/>
      <c r="C125" s="13">
        <f t="shared" ref="C125:E125" si="16">SUM(C123:C124)</f>
        <v>0</v>
      </c>
      <c r="D125" s="13">
        <f t="shared" si="16"/>
        <v>0</v>
      </c>
      <c r="E125" s="13">
        <f t="shared" si="16"/>
        <v>0</v>
      </c>
    </row>
    <row r="126" spans="1:5" x14ac:dyDescent="0.2">
      <c r="A126" s="6" t="s">
        <v>105</v>
      </c>
      <c r="B126" s="6"/>
      <c r="C126" s="11">
        <f>+'Indsæt WinKas rapport'!$C$113</f>
        <v>0</v>
      </c>
      <c r="D126" s="11">
        <f>+'Indsæt WinKas rapport'!$D$113</f>
        <v>0</v>
      </c>
      <c r="E126" s="11">
        <f>+'Indsæt WinKas rapport'!$F$113</f>
        <v>0</v>
      </c>
    </row>
    <row r="127" spans="1:5" x14ac:dyDescent="0.2">
      <c r="A127" s="6" t="s">
        <v>106</v>
      </c>
      <c r="B127" s="6"/>
      <c r="C127" s="11">
        <f>+'Indsæt WinKas rapport'!$C$114</f>
        <v>0</v>
      </c>
      <c r="D127" s="11">
        <f>+'Indsæt WinKas rapport'!$D$114</f>
        <v>0</v>
      </c>
      <c r="E127" s="11">
        <f>+'Indsæt WinKas rapport'!$F$114</f>
        <v>0</v>
      </c>
    </row>
    <row r="128" spans="1:5" ht="15" x14ac:dyDescent="0.25">
      <c r="A128" s="7" t="s">
        <v>107</v>
      </c>
      <c r="B128" s="7"/>
      <c r="C128" s="13">
        <f t="shared" ref="C128:E128" si="17">SUM(C126:C127)</f>
        <v>0</v>
      </c>
      <c r="D128" s="13">
        <f t="shared" si="17"/>
        <v>0</v>
      </c>
      <c r="E128" s="13">
        <f t="shared" si="17"/>
        <v>0</v>
      </c>
    </row>
    <row r="129" spans="1:5" ht="15" x14ac:dyDescent="0.25">
      <c r="A129" s="7" t="s">
        <v>108</v>
      </c>
      <c r="B129" s="7"/>
      <c r="C129" s="13">
        <f>+C125-C128</f>
        <v>0</v>
      </c>
      <c r="D129" s="13">
        <f t="shared" ref="D129:E129" si="18">+D125-D128</f>
        <v>0</v>
      </c>
      <c r="E129" s="13">
        <f t="shared" si="18"/>
        <v>0</v>
      </c>
    </row>
    <row r="130" spans="1:5" x14ac:dyDescent="0.2">
      <c r="A130" s="3"/>
      <c r="B130" s="3"/>
    </row>
    <row r="131" spans="1:5" ht="15" x14ac:dyDescent="0.25">
      <c r="A131" s="7" t="s">
        <v>109</v>
      </c>
      <c r="B131" s="7"/>
    </row>
    <row r="132" spans="1:5" x14ac:dyDescent="0.2">
      <c r="A132" s="6" t="s">
        <v>109</v>
      </c>
      <c r="B132" s="6"/>
      <c r="C132" s="11">
        <f>+'Indsæt WinKas rapport'!$C$119</f>
        <v>0</v>
      </c>
      <c r="D132" s="11">
        <f>+'Indsæt WinKas rapport'!$D$119</f>
        <v>0</v>
      </c>
      <c r="E132" s="11">
        <f>+'Indsæt WinKas rapport'!$F$119</f>
        <v>0</v>
      </c>
    </row>
    <row r="133" spans="1:5" ht="15" x14ac:dyDescent="0.25">
      <c r="A133" s="7" t="s">
        <v>110</v>
      </c>
      <c r="B133" s="7"/>
      <c r="C133" s="13">
        <f t="shared" ref="C133:E133" si="19">SUM(C132)</f>
        <v>0</v>
      </c>
      <c r="D133" s="13">
        <f t="shared" si="19"/>
        <v>0</v>
      </c>
      <c r="E133" s="13">
        <f t="shared" si="19"/>
        <v>0</v>
      </c>
    </row>
    <row r="134" spans="1:5" x14ac:dyDescent="0.2">
      <c r="A134" s="3"/>
      <c r="B134" s="3"/>
    </row>
    <row r="135" spans="1:5" ht="15" x14ac:dyDescent="0.25">
      <c r="A135" s="2" t="s">
        <v>13</v>
      </c>
      <c r="B135" s="2"/>
    </row>
    <row r="136" spans="1:5" x14ac:dyDescent="0.2">
      <c r="A136" s="6" t="s">
        <v>111</v>
      </c>
      <c r="B136" s="6"/>
      <c r="C136" s="11">
        <f>+'Indsæt WinKas rapport'!$C$122</f>
        <v>17033</v>
      </c>
      <c r="D136" s="11">
        <f>+'Indsæt WinKas rapport'!$D$122</f>
        <v>0</v>
      </c>
      <c r="E136" s="11">
        <f>+'Indsæt WinKas rapport'!$F$122</f>
        <v>3766</v>
      </c>
    </row>
    <row r="137" spans="1:5" x14ac:dyDescent="0.2">
      <c r="A137" s="6" t="s">
        <v>112</v>
      </c>
      <c r="B137" s="6"/>
      <c r="C137" s="11">
        <f>+'Indsæt WinKas rapport'!$C$123</f>
        <v>0</v>
      </c>
      <c r="D137" s="11">
        <f>+'Indsæt WinKas rapport'!$D$123</f>
        <v>0</v>
      </c>
      <c r="E137" s="11">
        <f>+'Indsæt WinKas rapport'!$F$123</f>
        <v>0</v>
      </c>
    </row>
    <row r="138" spans="1:5" x14ac:dyDescent="0.2">
      <c r="A138" s="6" t="s">
        <v>113</v>
      </c>
      <c r="B138" s="6"/>
      <c r="C138" s="11">
        <f>+'Indsæt WinKas rapport'!$C$124</f>
        <v>2893</v>
      </c>
      <c r="D138" s="11">
        <f>+'Indsæt WinKas rapport'!$D$124</f>
        <v>0</v>
      </c>
      <c r="E138" s="11">
        <f>+'Indsæt WinKas rapport'!$F$124</f>
        <v>0</v>
      </c>
    </row>
    <row r="139" spans="1:5" ht="15" x14ac:dyDescent="0.25">
      <c r="A139" s="7" t="s">
        <v>114</v>
      </c>
      <c r="B139" s="7"/>
      <c r="C139" s="13">
        <f t="shared" ref="C139:E139" si="20">SUM(C136:C138)</f>
        <v>19926</v>
      </c>
      <c r="D139" s="13">
        <f t="shared" si="20"/>
        <v>0</v>
      </c>
      <c r="E139" s="13">
        <f t="shared" si="20"/>
        <v>3766</v>
      </c>
    </row>
    <row r="140" spans="1:5" x14ac:dyDescent="0.2">
      <c r="A140" s="3"/>
      <c r="B140" s="3"/>
    </row>
    <row r="141" spans="1:5" ht="15" x14ac:dyDescent="0.25">
      <c r="A141" s="7" t="s">
        <v>115</v>
      </c>
      <c r="B141" s="7"/>
    </row>
    <row r="142" spans="1:5" x14ac:dyDescent="0.2">
      <c r="A142" s="6" t="s">
        <v>115</v>
      </c>
      <c r="B142" s="6"/>
      <c r="C142" s="11">
        <f>+'Indsæt WinKas rapport'!$C$128</f>
        <v>0</v>
      </c>
      <c r="D142" s="11">
        <f>+'Indsæt WinKas rapport'!$D$128</f>
        <v>0</v>
      </c>
      <c r="E142" s="11">
        <f>+'Indsæt WinKas rapport'!$F$128</f>
        <v>0</v>
      </c>
    </row>
    <row r="143" spans="1:5" ht="15" x14ac:dyDescent="0.25">
      <c r="A143" s="7" t="s">
        <v>116</v>
      </c>
      <c r="B143" s="7"/>
      <c r="C143" s="13">
        <f t="shared" ref="C143:E143" si="21">SUM(C142)</f>
        <v>0</v>
      </c>
      <c r="D143" s="13">
        <f t="shared" si="21"/>
        <v>0</v>
      </c>
      <c r="E143" s="13">
        <f t="shared" si="21"/>
        <v>0</v>
      </c>
    </row>
    <row r="144" spans="1:5" x14ac:dyDescent="0.2">
      <c r="A144" s="3"/>
      <c r="B144" s="3"/>
      <c r="C144" s="40">
        <f>+Balance!$C$3</f>
        <v>2022</v>
      </c>
      <c r="D144" s="47" t="s">
        <v>309</v>
      </c>
      <c r="E144" s="40">
        <f>+Balance!$E$3</f>
        <v>2021</v>
      </c>
    </row>
    <row r="145" spans="1:5" ht="15" x14ac:dyDescent="0.25">
      <c r="A145" s="2" t="s">
        <v>14</v>
      </c>
      <c r="B145" s="2"/>
    </row>
    <row r="146" spans="1:5" x14ac:dyDescent="0.2">
      <c r="A146" s="6" t="s">
        <v>117</v>
      </c>
      <c r="B146" s="6"/>
      <c r="C146" s="11">
        <f>+'Indsæt WinKas rapport'!$C$131</f>
        <v>0</v>
      </c>
      <c r="D146" s="11">
        <f>+'Indsæt WinKas rapport'!$D$131</f>
        <v>0</v>
      </c>
      <c r="E146" s="11">
        <f>+'Indsæt WinKas rapport'!$F$131</f>
        <v>0</v>
      </c>
    </row>
    <row r="147" spans="1:5" x14ac:dyDescent="0.2">
      <c r="A147" s="6" t="s">
        <v>118</v>
      </c>
      <c r="B147" s="6"/>
      <c r="C147" s="11">
        <f>+'Indsæt WinKas rapport'!$C$132</f>
        <v>0</v>
      </c>
      <c r="D147" s="11">
        <f>+'Indsæt WinKas rapport'!$D$132</f>
        <v>0</v>
      </c>
      <c r="E147" s="11">
        <f>+'Indsæt WinKas rapport'!$F$132</f>
        <v>0</v>
      </c>
    </row>
    <row r="148" spans="1:5" ht="15" x14ac:dyDescent="0.25">
      <c r="A148" s="7" t="s">
        <v>119</v>
      </c>
      <c r="B148" s="7"/>
      <c r="C148" s="13">
        <f t="shared" ref="C148:E148" si="22">SUM(C146:C147)</f>
        <v>0</v>
      </c>
      <c r="D148" s="13">
        <f t="shared" si="22"/>
        <v>0</v>
      </c>
      <c r="E148" s="13">
        <f t="shared" si="22"/>
        <v>0</v>
      </c>
    </row>
    <row r="149" spans="1:5" x14ac:dyDescent="0.2">
      <c r="A149" s="3"/>
      <c r="B149" s="3"/>
    </row>
    <row r="150" spans="1:5" ht="15" x14ac:dyDescent="0.25">
      <c r="A150" s="2" t="s">
        <v>15</v>
      </c>
      <c r="B150" s="2"/>
    </row>
    <row r="151" spans="1:5" x14ac:dyDescent="0.2">
      <c r="A151" s="6" t="s">
        <v>120</v>
      </c>
      <c r="B151" s="6"/>
      <c r="C151" s="11">
        <f>+'Indsæt WinKas rapport'!$C$135</f>
        <v>0</v>
      </c>
      <c r="D151" s="11">
        <f>+'Indsæt WinKas rapport'!$D$135</f>
        <v>0</v>
      </c>
      <c r="E151" s="11">
        <f>+'Indsæt WinKas rapport'!$F$135</f>
        <v>0</v>
      </c>
    </row>
    <row r="152" spans="1:5" x14ac:dyDescent="0.2">
      <c r="A152" s="6" t="s">
        <v>121</v>
      </c>
      <c r="B152" s="6"/>
      <c r="C152" s="11">
        <f>+'Indsæt WinKas rapport'!$C$136</f>
        <v>16021.79</v>
      </c>
      <c r="D152" s="11">
        <f>+'Indsæt WinKas rapport'!$D$136</f>
        <v>0</v>
      </c>
      <c r="E152" s="11">
        <f>+'Indsæt WinKas rapport'!$F$136</f>
        <v>2603.6999999999998</v>
      </c>
    </row>
    <row r="153" spans="1:5" x14ac:dyDescent="0.2">
      <c r="A153" s="6" t="s">
        <v>122</v>
      </c>
      <c r="B153" s="6"/>
      <c r="C153" s="11">
        <f>+'Indsæt WinKas rapport'!$C$137</f>
        <v>260782.41</v>
      </c>
      <c r="D153" s="11">
        <f>+'Indsæt WinKas rapport'!$D$137</f>
        <v>0</v>
      </c>
      <c r="E153" s="11">
        <f>+'Indsæt WinKas rapport'!$F$137</f>
        <v>294048.26</v>
      </c>
    </row>
    <row r="154" spans="1:5" x14ac:dyDescent="0.2">
      <c r="A154" s="6" t="s">
        <v>123</v>
      </c>
      <c r="B154" s="6"/>
      <c r="C154" s="11">
        <f>+'Indsæt WinKas rapport'!$C$138</f>
        <v>0</v>
      </c>
      <c r="D154" s="11">
        <f>+'Indsæt WinKas rapport'!$D$138</f>
        <v>0</v>
      </c>
      <c r="E154" s="11">
        <f>+'Indsæt WinKas rapport'!$F$138</f>
        <v>0</v>
      </c>
    </row>
    <row r="155" spans="1:5" ht="15" x14ac:dyDescent="0.25">
      <c r="A155" s="7" t="s">
        <v>124</v>
      </c>
      <c r="B155" s="7"/>
      <c r="C155" s="13">
        <f t="shared" ref="C155:E155" si="23">SUM(C151:C154)</f>
        <v>276804.2</v>
      </c>
      <c r="D155" s="13">
        <f t="shared" si="23"/>
        <v>0</v>
      </c>
      <c r="E155" s="13">
        <f t="shared" si="23"/>
        <v>296651.96000000002</v>
      </c>
    </row>
    <row r="156" spans="1:5" x14ac:dyDescent="0.2">
      <c r="A156" s="3"/>
      <c r="B156" s="3"/>
    </row>
    <row r="157" spans="1:5" ht="15" x14ac:dyDescent="0.25">
      <c r="A157" s="4" t="s">
        <v>17</v>
      </c>
      <c r="B157" s="4"/>
    </row>
    <row r="158" spans="1:5" x14ac:dyDescent="0.2">
      <c r="A158" s="6" t="s">
        <v>125</v>
      </c>
      <c r="B158" s="6"/>
      <c r="C158" s="11">
        <f>+'Indsæt WinKas rapport'!$C$143</f>
        <v>-226477.15</v>
      </c>
      <c r="D158" s="11">
        <f>+'Indsæt WinKas rapport'!$D$143</f>
        <v>0</v>
      </c>
      <c r="E158" s="11">
        <f>+'Indsæt WinKas rapport'!$F$143</f>
        <v>-197658.5</v>
      </c>
    </row>
    <row r="159" spans="1:5" x14ac:dyDescent="0.2">
      <c r="A159" s="6" t="s">
        <v>126</v>
      </c>
      <c r="B159" s="6"/>
      <c r="C159" s="11">
        <f>+'Indsæt WinKas rapport'!$C$144</f>
        <v>-46749.29</v>
      </c>
      <c r="D159" s="11">
        <f>+'Indsæt WinKas rapport'!$D$144</f>
        <v>0</v>
      </c>
      <c r="E159" s="11">
        <f>+'Indsæt WinKas rapport'!$F$144</f>
        <v>-50749.29</v>
      </c>
    </row>
    <row r="160" spans="1:5" x14ac:dyDescent="0.2">
      <c r="A160" s="6" t="s">
        <v>127</v>
      </c>
      <c r="B160" s="6"/>
      <c r="C160" s="11">
        <f>+'Indsæt WinKas rapport'!$C$145</f>
        <v>0</v>
      </c>
      <c r="D160" s="11">
        <f>+'Indsæt WinKas rapport'!$D$145</f>
        <v>0</v>
      </c>
      <c r="E160" s="11">
        <f>+'Indsæt WinKas rapport'!$F$145</f>
        <v>0</v>
      </c>
    </row>
    <row r="161" spans="1:5" x14ac:dyDescent="0.2">
      <c r="A161" s="6" t="s">
        <v>128</v>
      </c>
      <c r="B161" s="6"/>
      <c r="C161" s="11">
        <f>+'Indsæt WinKas rapport'!$C$146</f>
        <v>-13617.76</v>
      </c>
      <c r="D161" s="11">
        <f>+'Indsæt WinKas rapport'!$D$146</f>
        <v>75748</v>
      </c>
      <c r="E161" s="11">
        <f>+'Indsæt WinKas rapport'!$F$146</f>
        <v>-28818.65</v>
      </c>
    </row>
    <row r="162" spans="1:5" ht="15" x14ac:dyDescent="0.25">
      <c r="A162" s="7" t="s">
        <v>129</v>
      </c>
      <c r="B162" s="7"/>
      <c r="C162" s="13">
        <f t="shared" ref="C162:E162" si="24">SUM(C158:C161)</f>
        <v>-286844.2</v>
      </c>
      <c r="D162" s="13">
        <f t="shared" si="24"/>
        <v>75748</v>
      </c>
      <c r="E162" s="13">
        <f t="shared" si="24"/>
        <v>-277226.44</v>
      </c>
    </row>
    <row r="163" spans="1:5" x14ac:dyDescent="0.2">
      <c r="A163" s="3"/>
      <c r="B163" s="3"/>
    </row>
    <row r="164" spans="1:5" ht="15" x14ac:dyDescent="0.25">
      <c r="A164" s="2" t="s">
        <v>18</v>
      </c>
      <c r="B164" s="2"/>
    </row>
    <row r="165" spans="1:5" x14ac:dyDescent="0.2">
      <c r="A165" s="6" t="s">
        <v>130</v>
      </c>
      <c r="B165" s="6"/>
      <c r="C165" s="11">
        <f>+'Indsæt WinKas rapport'!$C$149</f>
        <v>0</v>
      </c>
      <c r="D165" s="11">
        <f>+'Indsæt WinKas rapport'!$D$149</f>
        <v>0</v>
      </c>
      <c r="E165" s="11">
        <f>+'Indsæt WinKas rapport'!$F$149</f>
        <v>0</v>
      </c>
    </row>
    <row r="166" spans="1:5" x14ac:dyDescent="0.2">
      <c r="A166" s="6" t="s">
        <v>131</v>
      </c>
      <c r="B166" s="6"/>
      <c r="C166" s="11">
        <f>+'Indsæt WinKas rapport'!$C$150</f>
        <v>0</v>
      </c>
      <c r="D166" s="11">
        <f>+'Indsæt WinKas rapport'!$D$150</f>
        <v>0</v>
      </c>
      <c r="E166" s="11">
        <f>+'Indsæt WinKas rapport'!$F$150</f>
        <v>0</v>
      </c>
    </row>
    <row r="167" spans="1:5" x14ac:dyDescent="0.2">
      <c r="A167" s="6" t="s">
        <v>132</v>
      </c>
      <c r="B167" s="6"/>
      <c r="C167" s="11">
        <f>+'Indsæt WinKas rapport'!$C$151</f>
        <v>0</v>
      </c>
      <c r="D167" s="11">
        <f>+'Indsæt WinKas rapport'!$D$151</f>
        <v>0</v>
      </c>
      <c r="E167" s="11">
        <f>+'Indsæt WinKas rapport'!$F$151</f>
        <v>0</v>
      </c>
    </row>
    <row r="168" spans="1:5" x14ac:dyDescent="0.2">
      <c r="A168" s="6" t="s">
        <v>133</v>
      </c>
      <c r="B168" s="6"/>
      <c r="C168" s="11">
        <f>+'Indsæt WinKas rapport'!$C$152</f>
        <v>0</v>
      </c>
      <c r="D168" s="11">
        <f>+'Indsæt WinKas rapport'!$D$152</f>
        <v>0</v>
      </c>
      <c r="E168" s="11">
        <f>+'Indsæt WinKas rapport'!$F$152</f>
        <v>0</v>
      </c>
    </row>
    <row r="169" spans="1:5" ht="15" x14ac:dyDescent="0.25">
      <c r="A169" s="7" t="s">
        <v>134</v>
      </c>
      <c r="B169" s="7"/>
      <c r="C169" s="13">
        <f t="shared" ref="C169:E169" si="25">SUM(C165:C168)</f>
        <v>0</v>
      </c>
      <c r="D169" s="13">
        <f t="shared" si="25"/>
        <v>0</v>
      </c>
      <c r="E169" s="13">
        <f t="shared" si="25"/>
        <v>0</v>
      </c>
    </row>
    <row r="170" spans="1:5" x14ac:dyDescent="0.2">
      <c r="A170" s="3"/>
      <c r="B170" s="3"/>
    </row>
    <row r="171" spans="1:5" ht="15" x14ac:dyDescent="0.25">
      <c r="A171" s="7" t="s">
        <v>135</v>
      </c>
      <c r="B171" s="7"/>
    </row>
    <row r="172" spans="1:5" x14ac:dyDescent="0.2">
      <c r="A172" s="6" t="s">
        <v>135</v>
      </c>
      <c r="B172" s="6"/>
      <c r="C172" s="11">
        <f>+'Indsæt WinKas rapport'!$C$155</f>
        <v>0</v>
      </c>
      <c r="D172" s="11">
        <f>+'Indsæt WinKas rapport'!$D$155</f>
        <v>0</v>
      </c>
      <c r="E172" s="11">
        <f>+'Indsæt WinKas rapport'!$F$155</f>
        <v>0</v>
      </c>
    </row>
    <row r="173" spans="1:5" ht="15" x14ac:dyDescent="0.25">
      <c r="A173" s="7" t="s">
        <v>136</v>
      </c>
      <c r="B173" s="7"/>
      <c r="C173" s="13">
        <f t="shared" ref="C173:E173" si="26">SUM(C172)</f>
        <v>0</v>
      </c>
      <c r="D173" s="13">
        <f t="shared" si="26"/>
        <v>0</v>
      </c>
      <c r="E173" s="13">
        <f t="shared" si="26"/>
        <v>0</v>
      </c>
    </row>
    <row r="175" spans="1:5" ht="15" x14ac:dyDescent="0.25">
      <c r="A175" s="7" t="s">
        <v>137</v>
      </c>
      <c r="B175" s="7"/>
    </row>
    <row r="176" spans="1:5" x14ac:dyDescent="0.2">
      <c r="A176" s="6" t="s">
        <v>137</v>
      </c>
      <c r="B176" s="6"/>
      <c r="C176" s="11">
        <f>+'Indsæt WinKas rapport'!$C$158</f>
        <v>0</v>
      </c>
      <c r="D176" s="11">
        <f>+'Indsæt WinKas rapport'!$D$158</f>
        <v>0</v>
      </c>
      <c r="E176" s="11">
        <f>+'Indsæt WinKas rapport'!$F$158</f>
        <v>0</v>
      </c>
    </row>
    <row r="177" spans="1:5" ht="15" x14ac:dyDescent="0.25">
      <c r="A177" s="7" t="s">
        <v>138</v>
      </c>
      <c r="B177" s="7"/>
      <c r="C177" s="13">
        <f t="shared" ref="C177:E177" si="27">SUM(C176)</f>
        <v>0</v>
      </c>
      <c r="D177" s="13">
        <f t="shared" si="27"/>
        <v>0</v>
      </c>
      <c r="E177" s="13">
        <f t="shared" si="27"/>
        <v>0</v>
      </c>
    </row>
    <row r="179" spans="1:5" ht="15" x14ac:dyDescent="0.25">
      <c r="A179" s="2" t="s">
        <v>19</v>
      </c>
      <c r="B179" s="2"/>
    </row>
    <row r="180" spans="1:5" x14ac:dyDescent="0.2">
      <c r="A180" s="6" t="s">
        <v>130</v>
      </c>
      <c r="B180" s="6"/>
      <c r="C180" s="11">
        <f>+'Indsæt WinKas rapport'!$C$161</f>
        <v>0</v>
      </c>
      <c r="D180" s="11">
        <f>+'Indsæt WinKas rapport'!$D$161</f>
        <v>0</v>
      </c>
      <c r="E180" s="11">
        <f>+'Indsæt WinKas rapport'!$F$161</f>
        <v>0</v>
      </c>
    </row>
    <row r="181" spans="1:5" x14ac:dyDescent="0.2">
      <c r="A181" s="6" t="s">
        <v>139</v>
      </c>
      <c r="B181" s="6"/>
      <c r="C181" s="11">
        <f>+'Indsæt WinKas rapport'!$C$162</f>
        <v>-9886</v>
      </c>
      <c r="D181" s="11">
        <f>+'Indsæt WinKas rapport'!$D$162</f>
        <v>0</v>
      </c>
      <c r="E181" s="11">
        <f>+'Indsæt WinKas rapport'!$F$162</f>
        <v>-23191.52</v>
      </c>
    </row>
    <row r="182" spans="1:5" x14ac:dyDescent="0.2">
      <c r="A182" s="6" t="s">
        <v>140</v>
      </c>
      <c r="B182" s="6"/>
      <c r="C182" s="11">
        <f>+'Indsæt WinKas rapport'!$C$163</f>
        <v>0</v>
      </c>
      <c r="D182" s="11">
        <f>+'Indsæt WinKas rapport'!$D$163</f>
        <v>0</v>
      </c>
      <c r="E182" s="11">
        <f>+'Indsæt WinKas rapport'!$F$163</f>
        <v>0</v>
      </c>
    </row>
    <row r="183" spans="1:5" x14ac:dyDescent="0.2">
      <c r="A183" s="6" t="s">
        <v>141</v>
      </c>
      <c r="B183" s="6"/>
      <c r="C183" s="11">
        <f>+'Indsæt WinKas rapport'!$C$164</f>
        <v>0</v>
      </c>
      <c r="D183" s="11">
        <f>+'Indsæt WinKas rapport'!$D$164</f>
        <v>0</v>
      </c>
      <c r="E183" s="11">
        <f>+'Indsæt WinKas rapport'!$F$164</f>
        <v>0</v>
      </c>
    </row>
    <row r="184" spans="1:5" x14ac:dyDescent="0.2">
      <c r="A184" s="6" t="s">
        <v>142</v>
      </c>
      <c r="B184" s="6"/>
      <c r="C184" s="11">
        <f>+'Indsæt WinKas rapport'!$C$165</f>
        <v>0</v>
      </c>
      <c r="D184" s="11">
        <f>+'Indsæt WinKas rapport'!$D$165</f>
        <v>0</v>
      </c>
      <c r="E184" s="11">
        <f>+'Indsæt WinKas rapport'!$F$165</f>
        <v>0</v>
      </c>
    </row>
    <row r="185" spans="1:5" x14ac:dyDescent="0.2">
      <c r="A185" s="6" t="s">
        <v>113</v>
      </c>
      <c r="B185" s="6"/>
      <c r="C185" s="11">
        <f>+'Indsæt WinKas rapport'!$C$166</f>
        <v>0</v>
      </c>
      <c r="D185" s="11">
        <f>+'Indsæt WinKas rapport'!$D$166</f>
        <v>0</v>
      </c>
      <c r="E185" s="11">
        <f>+'Indsæt WinKas rapport'!$F$166</f>
        <v>0</v>
      </c>
    </row>
    <row r="186" spans="1:5" ht="15" x14ac:dyDescent="0.25">
      <c r="A186" s="7" t="s">
        <v>143</v>
      </c>
      <c r="B186" s="7"/>
      <c r="C186" s="13">
        <f>SUM(C180:C185)</f>
        <v>-9886</v>
      </c>
      <c r="D186" s="13">
        <f t="shared" ref="D186:E186" si="28">SUM(D180:D185)</f>
        <v>0</v>
      </c>
      <c r="E186" s="13">
        <f t="shared" si="28"/>
        <v>-23191.52</v>
      </c>
    </row>
    <row r="187" spans="1:5" x14ac:dyDescent="0.2">
      <c r="A187" s="3"/>
      <c r="B187" s="3"/>
    </row>
    <row r="188" spans="1:5" ht="15" x14ac:dyDescent="0.25">
      <c r="A188" s="2" t="s">
        <v>20</v>
      </c>
      <c r="B188" s="2"/>
    </row>
    <row r="189" spans="1:5" x14ac:dyDescent="0.2">
      <c r="A189" s="6" t="s">
        <v>144</v>
      </c>
      <c r="B189" s="6"/>
      <c r="C189" s="11">
        <f>+'Indsæt WinKas rapport'!$C$169</f>
        <v>0</v>
      </c>
      <c r="D189" s="11">
        <f>+'Indsæt WinKas rapport'!$D$169</f>
        <v>0</v>
      </c>
      <c r="E189" s="11">
        <f>+'Indsæt WinKas rapport'!$F$169</f>
        <v>0</v>
      </c>
    </row>
    <row r="190" spans="1:5" x14ac:dyDescent="0.2">
      <c r="A190" s="6" t="s">
        <v>145</v>
      </c>
      <c r="B190" s="6"/>
      <c r="C190" s="11">
        <f>+'Indsæt WinKas rapport'!$C$170</f>
        <v>0</v>
      </c>
      <c r="D190" s="11">
        <f>+'Indsæt WinKas rapport'!$D$170</f>
        <v>0</v>
      </c>
      <c r="E190" s="11">
        <f>+'Indsæt WinKas rapport'!$F$170</f>
        <v>0</v>
      </c>
    </row>
    <row r="191" spans="1:5" x14ac:dyDescent="0.2">
      <c r="A191" s="6" t="s">
        <v>146</v>
      </c>
      <c r="B191" s="6"/>
      <c r="C191" s="11">
        <f>+'Indsæt WinKas rapport'!$C$171</f>
        <v>0</v>
      </c>
      <c r="D191" s="11">
        <f>+'Indsæt WinKas rapport'!$D$171</f>
        <v>0</v>
      </c>
      <c r="E191" s="11">
        <f>+'Indsæt WinKas rapport'!$F$171</f>
        <v>0</v>
      </c>
    </row>
    <row r="192" spans="1:5" ht="15" x14ac:dyDescent="0.25">
      <c r="A192" s="7" t="s">
        <v>147</v>
      </c>
      <c r="B192" s="7"/>
      <c r="C192" s="13">
        <f t="shared" ref="C192:E192" si="29">SUM(C189:C191)</f>
        <v>0</v>
      </c>
      <c r="D192" s="13">
        <f t="shared" si="29"/>
        <v>0</v>
      </c>
      <c r="E192" s="13">
        <f t="shared" si="29"/>
        <v>0</v>
      </c>
    </row>
    <row r="193" spans="1:5" x14ac:dyDescent="0.2">
      <c r="A193" s="3"/>
      <c r="B193" s="3"/>
      <c r="C193" s="40">
        <f>+Balance!$C$3</f>
        <v>2022</v>
      </c>
      <c r="D193" s="47" t="s">
        <v>309</v>
      </c>
      <c r="E193" s="40">
        <f>+Balance!$E$3</f>
        <v>2021</v>
      </c>
    </row>
    <row r="194" spans="1:5" ht="15" x14ac:dyDescent="0.25">
      <c r="A194" s="2" t="s">
        <v>148</v>
      </c>
      <c r="B194" s="2"/>
    </row>
    <row r="195" spans="1:5" x14ac:dyDescent="0.2">
      <c r="A195" s="6" t="s">
        <v>149</v>
      </c>
      <c r="B195" s="6"/>
      <c r="C195" s="11">
        <f>+'Indsæt WinKas rapport'!$C$175</f>
        <v>0</v>
      </c>
      <c r="D195" s="11">
        <f>+'Indsæt WinKas rapport'!$D$175</f>
        <v>0</v>
      </c>
      <c r="E195" s="11">
        <f>+'Indsæt WinKas rapport'!F175</f>
        <v>0</v>
      </c>
    </row>
    <row r="196" spans="1:5" x14ac:dyDescent="0.2">
      <c r="A196" s="6" t="s">
        <v>150</v>
      </c>
      <c r="B196" s="6"/>
      <c r="C196" s="11">
        <f>+'Indsæt WinKas rapport'!$C$176</f>
        <v>0</v>
      </c>
      <c r="D196" s="11">
        <f>+'Indsæt WinKas rapport'!$D$176</f>
        <v>0</v>
      </c>
      <c r="E196" s="11">
        <f>+'Indsæt WinKas rapport'!$F$176</f>
        <v>0</v>
      </c>
    </row>
    <row r="197" spans="1:5" x14ac:dyDescent="0.2">
      <c r="A197" s="6" t="s">
        <v>151</v>
      </c>
      <c r="B197" s="6"/>
      <c r="C197" s="11">
        <f>+'Indsæt WinKas rapport'!$C$177</f>
        <v>0</v>
      </c>
      <c r="D197" s="11">
        <f>+'Indsæt WinKas rapport'!$D$177</f>
        <v>0</v>
      </c>
      <c r="E197" s="11">
        <f>+'Indsæt WinKas rapport'!$F$177</f>
        <v>0</v>
      </c>
    </row>
    <row r="198" spans="1:5" x14ac:dyDescent="0.2">
      <c r="A198" s="6" t="s">
        <v>152</v>
      </c>
      <c r="B198" s="6"/>
      <c r="C198" s="11">
        <f>+'Indsæt WinKas rapport'!$C$178</f>
        <v>0</v>
      </c>
      <c r="D198" s="11">
        <f>+'Indsæt WinKas rapport'!$D$178</f>
        <v>0</v>
      </c>
      <c r="E198" s="11">
        <f>+'Indsæt WinKas rapport'!$F$178</f>
        <v>0</v>
      </c>
    </row>
    <row r="199" spans="1:5" x14ac:dyDescent="0.2">
      <c r="A199" s="6" t="s">
        <v>153</v>
      </c>
      <c r="B199" s="6"/>
      <c r="C199" s="11">
        <f>+'Indsæt WinKas rapport'!$C$179</f>
        <v>0</v>
      </c>
      <c r="D199" s="11">
        <f>+'Indsæt WinKas rapport'!$D$179</f>
        <v>0</v>
      </c>
      <c r="E199" s="11">
        <f>+'Indsæt WinKas rapport'!$F$179</f>
        <v>0</v>
      </c>
    </row>
    <row r="200" spans="1:5" x14ac:dyDescent="0.2">
      <c r="A200" s="6" t="s">
        <v>154</v>
      </c>
      <c r="B200" s="6"/>
      <c r="C200" s="11">
        <f>+'Indsæt WinKas rapport'!$C$180</f>
        <v>0</v>
      </c>
      <c r="D200" s="11">
        <f>+'Indsæt WinKas rapport'!$D$180</f>
        <v>0</v>
      </c>
      <c r="E200" s="11">
        <f>+'Indsæt WinKas rapport'!$F$180</f>
        <v>0</v>
      </c>
    </row>
    <row r="201" spans="1:5" ht="15" x14ac:dyDescent="0.25">
      <c r="A201" s="7" t="s">
        <v>155</v>
      </c>
      <c r="B201" s="7"/>
      <c r="C201" s="13">
        <f t="shared" ref="C201:E201" si="30">SUM(C195:C200)</f>
        <v>0</v>
      </c>
      <c r="D201" s="13">
        <f t="shared" si="30"/>
        <v>0</v>
      </c>
      <c r="E201" s="13">
        <f t="shared" si="30"/>
        <v>0</v>
      </c>
    </row>
    <row r="202" spans="1:5" ht="15" x14ac:dyDescent="0.25">
      <c r="A202" s="2"/>
      <c r="B202" s="2"/>
    </row>
    <row r="203" spans="1:5" ht="15" x14ac:dyDescent="0.25">
      <c r="A203" s="7" t="s">
        <v>156</v>
      </c>
      <c r="B203" s="7"/>
      <c r="C203" s="12">
        <f>+'Indsæt WinKas rapport'!$C$182</f>
        <v>0</v>
      </c>
      <c r="D203" s="12">
        <f>+'Indsæt WinKas rapport'!$D$182</f>
        <v>0</v>
      </c>
      <c r="E203" s="12">
        <f>+'Indsæt WinKas rapport'!$F$182</f>
        <v>0</v>
      </c>
    </row>
    <row r="204" spans="1:5" ht="15" x14ac:dyDescent="0.25">
      <c r="A204" s="2"/>
      <c r="B204" s="2"/>
    </row>
  </sheetData>
  <sheetProtection algorithmName="SHA-512" hashValue="MeIrgvkXO4Zo5B/+02NaowNoHmxkiBFylNA3uvdjnZcOeX8dG61PBPJvBXxaDz2Fr/ezJiHkdHU5d1W7IzGJcw==" saltValue="yobPGFuvYl4vyfSsNx4nDA==" spinCount="100000" sheet="1" select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 xml:space="preserve">&amp;L&amp;A&amp;R&amp;P af &amp;N </oddFooter>
  </headerFooter>
  <rowBreaks count="4" manualBreakCount="4">
    <brk id="52" max="16383" man="1"/>
    <brk id="93" max="16383" man="1"/>
    <brk id="143" max="16383" man="1"/>
    <brk id="1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2">
    <tabColor rgb="FFFFFF00"/>
  </sheetPr>
  <dimension ref="A1:F182"/>
  <sheetViews>
    <sheetView workbookViewId="0">
      <pane ySplit="2" topLeftCell="A3" activePane="bottomLeft" state="frozen"/>
      <selection activeCell="D18" sqref="D18:F18"/>
      <selection pane="bottomLeft" activeCell="D18" sqref="D18:F18"/>
    </sheetView>
  </sheetViews>
  <sheetFormatPr defaultColWidth="11.42578125" defaultRowHeight="12.75" customHeight="1" x14ac:dyDescent="0.2"/>
  <cols>
    <col min="1" max="1" width="8.28515625" style="16" customWidth="1"/>
    <col min="2" max="2" width="36.7109375" style="16" customWidth="1"/>
    <col min="3" max="3" width="10.7109375" style="16" customWidth="1"/>
    <col min="4" max="4" width="11.140625" style="16" customWidth="1"/>
    <col min="5" max="6" width="10.7109375" style="16" customWidth="1"/>
    <col min="7" max="16384" width="11.42578125" style="16"/>
  </cols>
  <sheetData>
    <row r="1" spans="1:6" ht="21" customHeight="1" x14ac:dyDescent="0.2">
      <c r="A1" s="72" t="s">
        <v>344</v>
      </c>
      <c r="B1" s="72"/>
      <c r="C1" s="72"/>
      <c r="D1" s="72"/>
      <c r="E1" s="72"/>
      <c r="F1" s="72"/>
    </row>
    <row r="2" spans="1:6" ht="12.75" customHeight="1" x14ac:dyDescent="0.2">
      <c r="A2" s="46" t="s">
        <v>345</v>
      </c>
      <c r="B2" s="46" t="s">
        <v>346</v>
      </c>
      <c r="C2" s="46" t="s">
        <v>347</v>
      </c>
      <c r="D2" s="46" t="s">
        <v>348</v>
      </c>
      <c r="E2" s="46" t="s">
        <v>349</v>
      </c>
      <c r="F2" s="46" t="s">
        <v>347</v>
      </c>
    </row>
    <row r="3" spans="1:6" ht="12.75" customHeight="1" x14ac:dyDescent="0.2">
      <c r="A3" s="17">
        <v>900</v>
      </c>
      <c r="B3" s="16" t="s">
        <v>350</v>
      </c>
      <c r="C3" s="18">
        <v>0</v>
      </c>
      <c r="D3" s="18">
        <v>0</v>
      </c>
      <c r="E3" s="18">
        <v>0</v>
      </c>
      <c r="F3" s="18">
        <v>0</v>
      </c>
    </row>
    <row r="4" spans="1:6" ht="12.75" customHeight="1" x14ac:dyDescent="0.2">
      <c r="A4" s="17">
        <v>910</v>
      </c>
      <c r="C4" s="18">
        <v>0</v>
      </c>
      <c r="D4" s="18">
        <v>0</v>
      </c>
      <c r="E4" s="18">
        <v>0</v>
      </c>
      <c r="F4" s="18">
        <v>0</v>
      </c>
    </row>
    <row r="5" spans="1:6" ht="12.75" customHeight="1" x14ac:dyDescent="0.2">
      <c r="A5" s="17">
        <v>1000</v>
      </c>
      <c r="B5" s="16" t="s">
        <v>351</v>
      </c>
      <c r="C5" s="18">
        <v>0</v>
      </c>
      <c r="D5" s="18">
        <v>0</v>
      </c>
      <c r="E5" s="18">
        <v>0</v>
      </c>
      <c r="F5" s="18">
        <v>0</v>
      </c>
    </row>
    <row r="6" spans="1:6" ht="12.75" customHeight="1" x14ac:dyDescent="0.2">
      <c r="A6" s="17">
        <v>1010</v>
      </c>
      <c r="B6" s="16" t="s">
        <v>352</v>
      </c>
      <c r="C6" s="18">
        <v>-63115</v>
      </c>
      <c r="D6" s="18">
        <v>-35190</v>
      </c>
      <c r="E6" s="18">
        <v>27925</v>
      </c>
      <c r="F6" s="18">
        <v>-47380</v>
      </c>
    </row>
    <row r="7" spans="1:6" ht="12.75" customHeight="1" x14ac:dyDescent="0.2">
      <c r="A7" s="17">
        <v>1099</v>
      </c>
      <c r="B7" s="16" t="s">
        <v>353</v>
      </c>
      <c r="C7" s="18">
        <v>-63115</v>
      </c>
      <c r="D7" s="18">
        <v>-35190</v>
      </c>
      <c r="E7" s="18">
        <v>27925</v>
      </c>
      <c r="F7" s="18">
        <v>-47380</v>
      </c>
    </row>
    <row r="8" spans="1:6" ht="12.75" customHeight="1" x14ac:dyDescent="0.2">
      <c r="A8" s="17">
        <v>1200</v>
      </c>
      <c r="B8" s="16" t="s">
        <v>0</v>
      </c>
      <c r="C8" s="18">
        <v>0</v>
      </c>
      <c r="D8" s="18">
        <v>0</v>
      </c>
      <c r="E8" s="18">
        <v>0</v>
      </c>
      <c r="F8" s="18">
        <v>0</v>
      </c>
    </row>
    <row r="9" spans="1:6" ht="12.75" customHeight="1" x14ac:dyDescent="0.2">
      <c r="A9" s="17">
        <v>1210</v>
      </c>
      <c r="B9" s="16" t="s">
        <v>354</v>
      </c>
      <c r="C9" s="18">
        <v>0</v>
      </c>
      <c r="D9" s="18">
        <v>0</v>
      </c>
      <c r="E9" s="18">
        <v>0</v>
      </c>
      <c r="F9" s="18">
        <v>0</v>
      </c>
    </row>
    <row r="10" spans="1:6" ht="12.75" customHeight="1" x14ac:dyDescent="0.2">
      <c r="A10" s="17">
        <v>1299</v>
      </c>
      <c r="B10" s="16" t="s">
        <v>354</v>
      </c>
      <c r="C10" s="18">
        <v>0</v>
      </c>
      <c r="D10" s="18">
        <v>0</v>
      </c>
      <c r="E10" s="18">
        <v>0</v>
      </c>
      <c r="F10" s="18">
        <v>0</v>
      </c>
    </row>
    <row r="11" spans="1:6" ht="12.75" customHeight="1" x14ac:dyDescent="0.2">
      <c r="A11" s="17">
        <v>1300</v>
      </c>
      <c r="B11" s="16" t="s">
        <v>1</v>
      </c>
      <c r="C11" s="18">
        <v>0</v>
      </c>
      <c r="D11" s="18">
        <v>0</v>
      </c>
      <c r="E11" s="18">
        <v>0</v>
      </c>
      <c r="F11" s="18">
        <v>0</v>
      </c>
    </row>
    <row r="12" spans="1:6" ht="12.75" customHeight="1" x14ac:dyDescent="0.2">
      <c r="A12" s="17">
        <v>1310</v>
      </c>
      <c r="B12" s="16" t="s">
        <v>355</v>
      </c>
      <c r="C12" s="18">
        <v>0</v>
      </c>
      <c r="D12" s="18">
        <v>0</v>
      </c>
      <c r="E12" s="18">
        <v>0</v>
      </c>
      <c r="F12" s="18">
        <v>0</v>
      </c>
    </row>
    <row r="13" spans="1:6" ht="12.75" customHeight="1" x14ac:dyDescent="0.2">
      <c r="A13" s="17">
        <v>1399</v>
      </c>
      <c r="B13" s="16" t="s">
        <v>355</v>
      </c>
      <c r="C13" s="18">
        <v>0</v>
      </c>
      <c r="D13" s="18">
        <v>0</v>
      </c>
      <c r="E13" s="18">
        <v>0</v>
      </c>
      <c r="F13" s="18">
        <v>0</v>
      </c>
    </row>
    <row r="14" spans="1:6" ht="12.75" customHeight="1" x14ac:dyDescent="0.2">
      <c r="A14" s="17">
        <v>1400</v>
      </c>
      <c r="B14" s="16" t="s">
        <v>356</v>
      </c>
      <c r="C14" s="18">
        <v>0</v>
      </c>
      <c r="D14" s="18">
        <v>0</v>
      </c>
      <c r="E14" s="18">
        <v>0</v>
      </c>
      <c r="F14" s="18">
        <v>0</v>
      </c>
    </row>
    <row r="15" spans="1:6" ht="12.75" customHeight="1" x14ac:dyDescent="0.2">
      <c r="A15" s="17">
        <v>1410</v>
      </c>
      <c r="B15" s="16" t="s">
        <v>357</v>
      </c>
      <c r="C15" s="18">
        <v>0</v>
      </c>
      <c r="D15" s="18">
        <v>0</v>
      </c>
      <c r="E15" s="18">
        <v>0</v>
      </c>
      <c r="F15" s="18">
        <v>0</v>
      </c>
    </row>
    <row r="16" spans="1:6" ht="12.75" customHeight="1" x14ac:dyDescent="0.2">
      <c r="A16" s="17">
        <v>1499</v>
      </c>
      <c r="B16" s="16" t="s">
        <v>357</v>
      </c>
      <c r="C16" s="18">
        <v>0</v>
      </c>
      <c r="D16" s="18">
        <v>0</v>
      </c>
      <c r="E16" s="18">
        <v>0</v>
      </c>
      <c r="F16" s="18">
        <v>0</v>
      </c>
    </row>
    <row r="17" spans="1:6" ht="12.75" customHeight="1" x14ac:dyDescent="0.2">
      <c r="A17" s="17">
        <v>1500</v>
      </c>
      <c r="B17" s="16" t="s">
        <v>2</v>
      </c>
      <c r="C17" s="18">
        <v>0</v>
      </c>
      <c r="D17" s="18">
        <v>0</v>
      </c>
      <c r="E17" s="18">
        <v>0</v>
      </c>
      <c r="F17" s="18">
        <v>0</v>
      </c>
    </row>
    <row r="18" spans="1:6" ht="12.75" customHeight="1" x14ac:dyDescent="0.2">
      <c r="A18" s="17">
        <v>1510</v>
      </c>
      <c r="B18" s="16" t="s">
        <v>358</v>
      </c>
      <c r="C18" s="18">
        <v>-17133</v>
      </c>
      <c r="D18" s="18">
        <v>-13300</v>
      </c>
      <c r="E18" s="18">
        <v>3833</v>
      </c>
      <c r="F18" s="18">
        <v>-15165</v>
      </c>
    </row>
    <row r="19" spans="1:6" ht="12.75" customHeight="1" x14ac:dyDescent="0.2">
      <c r="A19" s="17">
        <v>1520</v>
      </c>
      <c r="B19" s="16" t="s">
        <v>359</v>
      </c>
      <c r="C19" s="18">
        <v>-52733</v>
      </c>
      <c r="D19" s="18">
        <v>-53200</v>
      </c>
      <c r="E19" s="18">
        <v>-467</v>
      </c>
      <c r="F19" s="18">
        <v>-31500</v>
      </c>
    </row>
    <row r="20" spans="1:6" ht="12.75" customHeight="1" x14ac:dyDescent="0.2">
      <c r="A20" s="17">
        <v>1530</v>
      </c>
      <c r="B20" s="16" t="s">
        <v>360</v>
      </c>
      <c r="C20" s="18">
        <v>-58433</v>
      </c>
      <c r="D20" s="18">
        <v>-64400</v>
      </c>
      <c r="E20" s="18">
        <v>-5967</v>
      </c>
      <c r="F20" s="18">
        <v>-89484</v>
      </c>
    </row>
    <row r="21" spans="1:6" ht="12.75" customHeight="1" x14ac:dyDescent="0.2">
      <c r="A21" s="17">
        <v>1540</v>
      </c>
      <c r="B21" s="16" t="s">
        <v>361</v>
      </c>
      <c r="C21" s="18">
        <v>-3500</v>
      </c>
      <c r="D21" s="18">
        <v>0</v>
      </c>
      <c r="E21" s="18">
        <v>3500</v>
      </c>
      <c r="F21" s="18">
        <v>-3150</v>
      </c>
    </row>
    <row r="22" spans="1:6" ht="12.75" customHeight="1" x14ac:dyDescent="0.2">
      <c r="A22" s="17">
        <v>1550</v>
      </c>
      <c r="B22" s="16" t="s">
        <v>362</v>
      </c>
      <c r="C22" s="18">
        <v>-2893</v>
      </c>
      <c r="D22" s="18">
        <v>0</v>
      </c>
      <c r="E22" s="18">
        <v>2893</v>
      </c>
      <c r="F22" s="18">
        <v>0</v>
      </c>
    </row>
    <row r="23" spans="1:6" ht="12.75" customHeight="1" x14ac:dyDescent="0.2">
      <c r="A23" s="17">
        <v>1560</v>
      </c>
      <c r="B23" s="16" t="s">
        <v>363</v>
      </c>
      <c r="C23" s="18">
        <v>-12000</v>
      </c>
      <c r="D23" s="18">
        <v>-12000</v>
      </c>
      <c r="E23" s="18">
        <v>0</v>
      </c>
      <c r="F23" s="18">
        <v>-12000</v>
      </c>
    </row>
    <row r="24" spans="1:6" ht="12.75" customHeight="1" x14ac:dyDescent="0.2">
      <c r="A24" s="17">
        <v>1570</v>
      </c>
      <c r="B24" s="16" t="s">
        <v>364</v>
      </c>
      <c r="C24" s="18">
        <v>-18100.66</v>
      </c>
      <c r="D24" s="18">
        <v>-30187</v>
      </c>
      <c r="E24" s="18">
        <v>-12086.34</v>
      </c>
      <c r="F24" s="18">
        <v>-8265.9500000000007</v>
      </c>
    </row>
    <row r="25" spans="1:6" ht="12.75" customHeight="1" x14ac:dyDescent="0.2">
      <c r="A25" s="17">
        <v>1580</v>
      </c>
      <c r="B25" s="16" t="s">
        <v>365</v>
      </c>
      <c r="C25" s="18">
        <v>-15095.25</v>
      </c>
      <c r="D25" s="18">
        <v>-10000</v>
      </c>
      <c r="E25" s="18">
        <v>5095.25</v>
      </c>
      <c r="F25" s="18">
        <v>-5000</v>
      </c>
    </row>
    <row r="26" spans="1:6" ht="12.75" customHeight="1" x14ac:dyDescent="0.2">
      <c r="A26" s="17">
        <v>1590</v>
      </c>
      <c r="B26" s="16" t="s">
        <v>366</v>
      </c>
      <c r="C26" s="18">
        <v>0</v>
      </c>
      <c r="D26" s="18">
        <v>0</v>
      </c>
      <c r="E26" s="18">
        <v>0</v>
      </c>
      <c r="F26" s="18">
        <v>0</v>
      </c>
    </row>
    <row r="27" spans="1:6" ht="12.75" customHeight="1" x14ac:dyDescent="0.2">
      <c r="A27" s="17">
        <v>1599</v>
      </c>
      <c r="B27" s="16" t="s">
        <v>367</v>
      </c>
      <c r="C27" s="18">
        <v>-179887.91</v>
      </c>
      <c r="D27" s="18">
        <v>-183087</v>
      </c>
      <c r="E27" s="18">
        <v>-3199.09</v>
      </c>
      <c r="F27" s="18">
        <v>-164564.95000000001</v>
      </c>
    </row>
    <row r="28" spans="1:6" ht="12.75" customHeight="1" x14ac:dyDescent="0.2">
      <c r="A28" s="17">
        <v>1600</v>
      </c>
      <c r="B28" s="16" t="s">
        <v>368</v>
      </c>
      <c r="C28" s="18">
        <v>0</v>
      </c>
      <c r="D28" s="18">
        <v>0</v>
      </c>
      <c r="E28" s="18">
        <v>0</v>
      </c>
      <c r="F28" s="18">
        <v>0</v>
      </c>
    </row>
    <row r="29" spans="1:6" ht="12.75" customHeight="1" x14ac:dyDescent="0.2">
      <c r="A29" s="17">
        <v>1610</v>
      </c>
      <c r="B29" s="16" t="s">
        <v>368</v>
      </c>
      <c r="C29" s="18">
        <v>0</v>
      </c>
      <c r="D29" s="18">
        <v>0</v>
      </c>
      <c r="E29" s="18">
        <v>0</v>
      </c>
      <c r="F29" s="18">
        <v>0</v>
      </c>
    </row>
    <row r="30" spans="1:6" ht="12.75" customHeight="1" x14ac:dyDescent="0.2">
      <c r="A30" s="17">
        <v>1699</v>
      </c>
      <c r="B30" s="16" t="s">
        <v>368</v>
      </c>
      <c r="C30" s="18">
        <v>0</v>
      </c>
      <c r="D30" s="18">
        <v>0</v>
      </c>
      <c r="E30" s="18">
        <v>0</v>
      </c>
      <c r="F30" s="18">
        <v>0</v>
      </c>
    </row>
    <row r="31" spans="1:6" ht="12.75" customHeight="1" x14ac:dyDescent="0.2">
      <c r="A31" s="17">
        <v>1700</v>
      </c>
      <c r="B31" s="16" t="s">
        <v>3</v>
      </c>
      <c r="C31" s="18">
        <v>0</v>
      </c>
      <c r="D31" s="18">
        <v>0</v>
      </c>
      <c r="E31" s="18">
        <v>0</v>
      </c>
      <c r="F31" s="18">
        <v>0</v>
      </c>
    </row>
    <row r="32" spans="1:6" ht="12.75" customHeight="1" x14ac:dyDescent="0.2">
      <c r="A32" s="17">
        <v>1710</v>
      </c>
      <c r="B32" s="16" t="s">
        <v>369</v>
      </c>
      <c r="C32" s="18">
        <v>0</v>
      </c>
      <c r="D32" s="18">
        <v>0</v>
      </c>
      <c r="E32" s="18">
        <v>0</v>
      </c>
      <c r="F32" s="18">
        <v>0</v>
      </c>
    </row>
    <row r="33" spans="1:6" ht="12.75" customHeight="1" x14ac:dyDescent="0.2">
      <c r="A33" s="17">
        <v>1799</v>
      </c>
      <c r="B33" s="16" t="s">
        <v>369</v>
      </c>
      <c r="C33" s="18">
        <v>0</v>
      </c>
      <c r="D33" s="18">
        <v>0</v>
      </c>
      <c r="E33" s="18">
        <v>0</v>
      </c>
      <c r="F33" s="18">
        <v>0</v>
      </c>
    </row>
    <row r="34" spans="1:6" ht="12.75" customHeight="1" x14ac:dyDescent="0.2">
      <c r="A34" s="17">
        <v>1800</v>
      </c>
      <c r="B34" s="16" t="s">
        <v>4</v>
      </c>
      <c r="C34" s="18">
        <v>0</v>
      </c>
      <c r="D34" s="18">
        <v>0</v>
      </c>
      <c r="E34" s="18">
        <v>0</v>
      </c>
      <c r="F34" s="18">
        <v>0</v>
      </c>
    </row>
    <row r="35" spans="1:6" ht="12.75" customHeight="1" x14ac:dyDescent="0.2">
      <c r="A35" s="17">
        <v>1810</v>
      </c>
      <c r="B35" s="16" t="s">
        <v>370</v>
      </c>
      <c r="C35" s="18">
        <v>1800</v>
      </c>
      <c r="D35" s="18">
        <v>22550</v>
      </c>
      <c r="E35" s="18">
        <v>20750</v>
      </c>
      <c r="F35" s="18">
        <v>7600</v>
      </c>
    </row>
    <row r="36" spans="1:6" ht="12.75" customHeight="1" x14ac:dyDescent="0.2">
      <c r="A36" s="17">
        <v>1820</v>
      </c>
      <c r="B36" s="16" t="s">
        <v>371</v>
      </c>
      <c r="C36" s="18">
        <v>16700</v>
      </c>
      <c r="D36" s="18">
        <v>24130</v>
      </c>
      <c r="E36" s="18">
        <v>7430</v>
      </c>
      <c r="F36" s="18">
        <v>17700</v>
      </c>
    </row>
    <row r="37" spans="1:6" ht="12.75" customHeight="1" x14ac:dyDescent="0.2">
      <c r="A37" s="17">
        <v>1899</v>
      </c>
      <c r="B37" s="16" t="s">
        <v>372</v>
      </c>
      <c r="C37" s="18">
        <v>18500</v>
      </c>
      <c r="D37" s="18">
        <v>46680</v>
      </c>
      <c r="E37" s="18">
        <v>28180</v>
      </c>
      <c r="F37" s="18">
        <v>25300</v>
      </c>
    </row>
    <row r="38" spans="1:6" ht="12.75" customHeight="1" x14ac:dyDescent="0.2">
      <c r="A38" s="17">
        <v>1900</v>
      </c>
      <c r="B38" s="16" t="s">
        <v>5</v>
      </c>
      <c r="C38" s="18">
        <v>0</v>
      </c>
      <c r="D38" s="18">
        <v>0</v>
      </c>
      <c r="E38" s="18">
        <v>0</v>
      </c>
      <c r="F38" s="18">
        <v>0</v>
      </c>
    </row>
    <row r="39" spans="1:6" ht="12.75" customHeight="1" x14ac:dyDescent="0.2">
      <c r="A39" s="17">
        <v>1910</v>
      </c>
      <c r="B39" s="16" t="s">
        <v>373</v>
      </c>
      <c r="C39" s="18">
        <v>4121.24</v>
      </c>
      <c r="D39" s="18">
        <v>8715</v>
      </c>
      <c r="E39" s="18">
        <v>4593.76</v>
      </c>
      <c r="F39" s="18">
        <v>6120.95</v>
      </c>
    </row>
    <row r="40" spans="1:6" ht="12.75" customHeight="1" x14ac:dyDescent="0.2">
      <c r="A40" s="17">
        <v>1920</v>
      </c>
      <c r="B40" s="16" t="s">
        <v>374</v>
      </c>
      <c r="C40" s="18">
        <v>0</v>
      </c>
      <c r="D40" s="18">
        <v>0</v>
      </c>
      <c r="E40" s="18">
        <v>0</v>
      </c>
      <c r="F40" s="18">
        <v>0</v>
      </c>
    </row>
    <row r="41" spans="1:6" ht="12.75" customHeight="1" x14ac:dyDescent="0.2">
      <c r="A41" s="17">
        <v>1930</v>
      </c>
      <c r="B41" s="16" t="s">
        <v>375</v>
      </c>
      <c r="C41" s="18">
        <v>540</v>
      </c>
      <c r="D41" s="18">
        <v>1050</v>
      </c>
      <c r="E41" s="18">
        <v>510</v>
      </c>
      <c r="F41" s="18">
        <v>1198.8</v>
      </c>
    </row>
    <row r="42" spans="1:6" ht="12.75" customHeight="1" x14ac:dyDescent="0.2">
      <c r="A42" s="17">
        <v>1940</v>
      </c>
      <c r="B42" s="16" t="s">
        <v>376</v>
      </c>
      <c r="C42" s="18">
        <v>21834.400000000001</v>
      </c>
      <c r="D42" s="18">
        <v>31640</v>
      </c>
      <c r="E42" s="18">
        <v>9805.6</v>
      </c>
      <c r="F42" s="18">
        <v>989</v>
      </c>
    </row>
    <row r="43" spans="1:6" ht="12.75" customHeight="1" x14ac:dyDescent="0.2">
      <c r="A43" s="17">
        <v>1960</v>
      </c>
      <c r="B43" s="16" t="s">
        <v>377</v>
      </c>
      <c r="C43" s="18">
        <v>0</v>
      </c>
      <c r="D43" s="18">
        <v>0</v>
      </c>
      <c r="E43" s="18">
        <v>0</v>
      </c>
      <c r="F43" s="18">
        <v>0</v>
      </c>
    </row>
    <row r="44" spans="1:6" ht="12.75" customHeight="1" x14ac:dyDescent="0.2">
      <c r="A44" s="17">
        <v>1980</v>
      </c>
      <c r="B44" s="16" t="s">
        <v>378</v>
      </c>
      <c r="C44" s="18">
        <v>2902.87</v>
      </c>
      <c r="D44" s="18">
        <v>22900</v>
      </c>
      <c r="E44" s="18">
        <v>19997.13</v>
      </c>
      <c r="F44" s="18">
        <v>4200</v>
      </c>
    </row>
    <row r="45" spans="1:6" ht="12.75" customHeight="1" x14ac:dyDescent="0.2">
      <c r="A45" s="17">
        <v>1999</v>
      </c>
      <c r="B45" s="16" t="s">
        <v>379</v>
      </c>
      <c r="C45" s="18">
        <v>29398.51</v>
      </c>
      <c r="D45" s="18">
        <v>64305</v>
      </c>
      <c r="E45" s="18">
        <v>34906.49</v>
      </c>
      <c r="F45" s="18">
        <v>12508.75</v>
      </c>
    </row>
    <row r="46" spans="1:6" ht="12.75" customHeight="1" x14ac:dyDescent="0.2">
      <c r="A46" s="17">
        <v>2000</v>
      </c>
      <c r="B46" s="16" t="s">
        <v>6</v>
      </c>
      <c r="C46" s="18">
        <v>0</v>
      </c>
      <c r="D46" s="18">
        <v>0</v>
      </c>
      <c r="E46" s="18">
        <v>0</v>
      </c>
      <c r="F46" s="18">
        <v>0</v>
      </c>
    </row>
    <row r="47" spans="1:6" ht="12.75" customHeight="1" x14ac:dyDescent="0.2">
      <c r="A47" s="17">
        <v>2010</v>
      </c>
      <c r="B47" s="16" t="s">
        <v>380</v>
      </c>
      <c r="C47" s="18">
        <v>1507.06</v>
      </c>
      <c r="D47" s="18">
        <v>2300</v>
      </c>
      <c r="E47" s="18">
        <v>792.94</v>
      </c>
      <c r="F47" s="18">
        <v>1387</v>
      </c>
    </row>
    <row r="48" spans="1:6" ht="12.75" customHeight="1" x14ac:dyDescent="0.2">
      <c r="A48" s="17">
        <v>2020</v>
      </c>
      <c r="B48" s="16" t="s">
        <v>381</v>
      </c>
      <c r="C48" s="18">
        <v>5608</v>
      </c>
      <c r="D48" s="18">
        <v>5800</v>
      </c>
      <c r="E48" s="18">
        <v>192</v>
      </c>
      <c r="F48" s="18">
        <v>5489.6</v>
      </c>
    </row>
    <row r="49" spans="1:6" ht="12.75" customHeight="1" x14ac:dyDescent="0.2">
      <c r="A49" s="17">
        <v>2030</v>
      </c>
      <c r="B49" s="16" t="s">
        <v>382</v>
      </c>
      <c r="C49" s="18">
        <v>0</v>
      </c>
      <c r="D49" s="18">
        <v>0</v>
      </c>
      <c r="E49" s="18">
        <v>0</v>
      </c>
      <c r="F49" s="18">
        <v>0</v>
      </c>
    </row>
    <row r="50" spans="1:6" ht="12.75" customHeight="1" x14ac:dyDescent="0.2">
      <c r="A50" s="17">
        <v>2040</v>
      </c>
      <c r="B50" s="16" t="s">
        <v>383</v>
      </c>
      <c r="C50" s="18">
        <v>1254.55</v>
      </c>
      <c r="D50" s="18">
        <v>3500</v>
      </c>
      <c r="E50" s="18">
        <v>2245.4499999999998</v>
      </c>
      <c r="F50" s="18">
        <v>3112</v>
      </c>
    </row>
    <row r="51" spans="1:6" ht="12.75" customHeight="1" x14ac:dyDescent="0.2">
      <c r="A51" s="17">
        <v>2060</v>
      </c>
      <c r="B51" s="16" t="s">
        <v>384</v>
      </c>
      <c r="C51" s="18">
        <v>6137.84</v>
      </c>
      <c r="D51" s="18">
        <v>6000</v>
      </c>
      <c r="E51" s="18">
        <v>-137.84</v>
      </c>
      <c r="F51" s="18">
        <v>5756.14</v>
      </c>
    </row>
    <row r="52" spans="1:6" ht="12.75" customHeight="1" x14ac:dyDescent="0.2">
      <c r="A52" s="17">
        <v>2080</v>
      </c>
      <c r="B52" s="16" t="s">
        <v>385</v>
      </c>
      <c r="C52" s="18">
        <v>25494.25</v>
      </c>
      <c r="D52" s="18">
        <v>19700</v>
      </c>
      <c r="E52" s="18">
        <v>-5794.25</v>
      </c>
      <c r="F52" s="18">
        <v>23253.93</v>
      </c>
    </row>
    <row r="53" spans="1:6" ht="12.75" customHeight="1" x14ac:dyDescent="0.2">
      <c r="A53" s="17">
        <v>2085</v>
      </c>
      <c r="B53" s="16" t="s">
        <v>386</v>
      </c>
      <c r="C53" s="18">
        <v>0</v>
      </c>
      <c r="D53" s="18">
        <v>9700</v>
      </c>
      <c r="E53" s="18">
        <v>9700</v>
      </c>
      <c r="F53" s="18">
        <v>19127.560000000001</v>
      </c>
    </row>
    <row r="54" spans="1:6" ht="12.75" customHeight="1" x14ac:dyDescent="0.2">
      <c r="A54" s="17">
        <v>2090</v>
      </c>
      <c r="B54" s="16" t="s">
        <v>387</v>
      </c>
      <c r="C54" s="18">
        <v>468</v>
      </c>
      <c r="D54" s="18">
        <v>6500</v>
      </c>
      <c r="E54" s="18">
        <v>6032</v>
      </c>
      <c r="F54" s="18">
        <v>442</v>
      </c>
    </row>
    <row r="55" spans="1:6" ht="12.75" customHeight="1" x14ac:dyDescent="0.2">
      <c r="A55" s="17">
        <v>2099</v>
      </c>
      <c r="B55" s="16" t="s">
        <v>388</v>
      </c>
      <c r="C55" s="18">
        <v>40469.699999999997</v>
      </c>
      <c r="D55" s="18">
        <v>53500</v>
      </c>
      <c r="E55" s="18">
        <v>13030.3</v>
      </c>
      <c r="F55" s="18">
        <v>58568.23</v>
      </c>
    </row>
    <row r="56" spans="1:6" ht="12.75" customHeight="1" x14ac:dyDescent="0.2">
      <c r="A56" s="17">
        <v>2100</v>
      </c>
      <c r="B56" s="16" t="s">
        <v>7</v>
      </c>
      <c r="C56" s="18">
        <v>0</v>
      </c>
      <c r="D56" s="18">
        <v>0</v>
      </c>
      <c r="E56" s="18">
        <v>0</v>
      </c>
      <c r="F56" s="18">
        <v>0</v>
      </c>
    </row>
    <row r="57" spans="1:6" ht="12.75" customHeight="1" x14ac:dyDescent="0.2">
      <c r="A57" s="17">
        <v>2110</v>
      </c>
      <c r="B57" s="16" t="s">
        <v>389</v>
      </c>
      <c r="C57" s="18">
        <v>38400</v>
      </c>
      <c r="D57" s="18">
        <v>37440</v>
      </c>
      <c r="E57" s="18">
        <v>-960</v>
      </c>
      <c r="F57" s="18">
        <v>24960</v>
      </c>
    </row>
    <row r="58" spans="1:6" ht="12.75" customHeight="1" x14ac:dyDescent="0.2">
      <c r="A58" s="17">
        <v>2120</v>
      </c>
      <c r="B58" s="16" t="s">
        <v>390</v>
      </c>
      <c r="C58" s="18">
        <v>16536</v>
      </c>
      <c r="D58" s="18">
        <v>16800</v>
      </c>
      <c r="E58" s="18">
        <v>264</v>
      </c>
      <c r="F58" s="18">
        <v>14460</v>
      </c>
    </row>
    <row r="59" spans="1:6" ht="12.75" customHeight="1" x14ac:dyDescent="0.2">
      <c r="A59" s="17">
        <v>2130</v>
      </c>
      <c r="B59" s="16" t="s">
        <v>391</v>
      </c>
      <c r="C59" s="18">
        <v>1450</v>
      </c>
      <c r="D59" s="18">
        <v>11300</v>
      </c>
      <c r="E59" s="18">
        <v>9850</v>
      </c>
      <c r="F59" s="18">
        <v>0</v>
      </c>
    </row>
    <row r="60" spans="1:6" ht="12.75" customHeight="1" x14ac:dyDescent="0.2">
      <c r="A60" s="17">
        <v>2140</v>
      </c>
      <c r="B60" s="16" t="s">
        <v>392</v>
      </c>
      <c r="C60" s="18">
        <v>1400</v>
      </c>
      <c r="D60" s="18">
        <v>600</v>
      </c>
      <c r="E60" s="18">
        <v>-800</v>
      </c>
      <c r="F60" s="18">
        <v>600</v>
      </c>
    </row>
    <row r="61" spans="1:6" ht="12.75" customHeight="1" x14ac:dyDescent="0.2">
      <c r="A61" s="17">
        <v>2150</v>
      </c>
      <c r="B61" s="16" t="s">
        <v>393</v>
      </c>
      <c r="C61" s="18">
        <v>0</v>
      </c>
      <c r="D61" s="18">
        <v>0</v>
      </c>
      <c r="E61" s="18">
        <v>0</v>
      </c>
      <c r="F61" s="18">
        <v>0</v>
      </c>
    </row>
    <row r="62" spans="1:6" ht="12.75" customHeight="1" x14ac:dyDescent="0.2">
      <c r="A62" s="17">
        <v>2160</v>
      </c>
      <c r="B62" s="16" t="s">
        <v>394</v>
      </c>
      <c r="C62" s="18">
        <v>0</v>
      </c>
      <c r="D62" s="18">
        <v>0</v>
      </c>
      <c r="E62" s="18">
        <v>0</v>
      </c>
      <c r="F62" s="18">
        <v>0</v>
      </c>
    </row>
    <row r="63" spans="1:6" ht="12.75" customHeight="1" x14ac:dyDescent="0.2">
      <c r="A63" s="17">
        <v>2170</v>
      </c>
      <c r="B63" s="16" t="s">
        <v>395</v>
      </c>
      <c r="C63" s="18">
        <v>0</v>
      </c>
      <c r="D63" s="18">
        <v>0</v>
      </c>
      <c r="E63" s="18">
        <v>0</v>
      </c>
      <c r="F63" s="18">
        <v>0</v>
      </c>
    </row>
    <row r="64" spans="1:6" ht="12.75" customHeight="1" x14ac:dyDescent="0.2">
      <c r="A64" s="17">
        <v>2180</v>
      </c>
      <c r="B64" s="16" t="s">
        <v>387</v>
      </c>
      <c r="C64" s="18">
        <v>14040</v>
      </c>
      <c r="D64" s="18">
        <v>0</v>
      </c>
      <c r="E64" s="18">
        <v>-14040</v>
      </c>
      <c r="F64" s="18">
        <v>0</v>
      </c>
    </row>
    <row r="65" spans="1:6" ht="12.75" customHeight="1" x14ac:dyDescent="0.2">
      <c r="A65" s="17">
        <v>2199</v>
      </c>
      <c r="B65" s="16" t="s">
        <v>396</v>
      </c>
      <c r="C65" s="18">
        <v>71826</v>
      </c>
      <c r="D65" s="18">
        <v>66140</v>
      </c>
      <c r="E65" s="18">
        <v>-5686</v>
      </c>
      <c r="F65" s="18">
        <v>40020</v>
      </c>
    </row>
    <row r="66" spans="1:6" ht="12.75" customHeight="1" x14ac:dyDescent="0.2">
      <c r="A66" s="17">
        <v>2200</v>
      </c>
      <c r="B66" s="16" t="s">
        <v>8</v>
      </c>
      <c r="C66" s="18">
        <v>0</v>
      </c>
      <c r="D66" s="18">
        <v>0</v>
      </c>
      <c r="E66" s="18">
        <v>0</v>
      </c>
      <c r="F66" s="18">
        <v>0</v>
      </c>
    </row>
    <row r="67" spans="1:6" ht="12.75" customHeight="1" x14ac:dyDescent="0.2">
      <c r="A67" s="17">
        <v>2210</v>
      </c>
      <c r="B67" s="16" t="s">
        <v>397</v>
      </c>
      <c r="C67" s="18">
        <v>2450</v>
      </c>
      <c r="D67" s="18">
        <v>0</v>
      </c>
      <c r="E67" s="18">
        <v>-2450</v>
      </c>
      <c r="F67" s="18">
        <v>11200</v>
      </c>
    </row>
    <row r="68" spans="1:6" ht="12.75" customHeight="1" x14ac:dyDescent="0.2">
      <c r="A68" s="17">
        <v>2220</v>
      </c>
      <c r="B68" s="16" t="s">
        <v>398</v>
      </c>
      <c r="C68" s="18">
        <v>5307.95</v>
      </c>
      <c r="D68" s="18">
        <v>5700</v>
      </c>
      <c r="E68" s="18">
        <v>392.05</v>
      </c>
      <c r="F68" s="18">
        <v>9604.25</v>
      </c>
    </row>
    <row r="69" spans="1:6" ht="12.75" customHeight="1" x14ac:dyDescent="0.2">
      <c r="A69" s="17">
        <v>2230</v>
      </c>
      <c r="B69" s="16" t="s">
        <v>399</v>
      </c>
      <c r="C69" s="18">
        <v>2120.58</v>
      </c>
      <c r="D69" s="18">
        <v>5500</v>
      </c>
      <c r="E69" s="18">
        <v>3379.42</v>
      </c>
      <c r="F69" s="18">
        <v>3626.7</v>
      </c>
    </row>
    <row r="70" spans="1:6" ht="12.75" customHeight="1" x14ac:dyDescent="0.2">
      <c r="A70" s="17">
        <v>2240</v>
      </c>
      <c r="B70" s="16" t="s">
        <v>400</v>
      </c>
      <c r="C70" s="18">
        <v>0</v>
      </c>
      <c r="D70" s="18">
        <v>0</v>
      </c>
      <c r="E70" s="18">
        <v>0</v>
      </c>
      <c r="F70" s="18">
        <v>0</v>
      </c>
    </row>
    <row r="71" spans="1:6" ht="12.75" customHeight="1" x14ac:dyDescent="0.2">
      <c r="A71" s="17">
        <v>2260</v>
      </c>
      <c r="B71" s="16" t="s">
        <v>387</v>
      </c>
      <c r="C71" s="18">
        <v>28613.67</v>
      </c>
      <c r="D71" s="18">
        <v>0</v>
      </c>
      <c r="E71" s="18">
        <v>-28613.67</v>
      </c>
      <c r="F71" s="18">
        <v>1300</v>
      </c>
    </row>
    <row r="72" spans="1:6" ht="12.75" customHeight="1" x14ac:dyDescent="0.2">
      <c r="A72" s="17">
        <v>2270</v>
      </c>
      <c r="B72" s="16" t="s">
        <v>401</v>
      </c>
      <c r="C72" s="18">
        <v>27951.3</v>
      </c>
      <c r="D72" s="18">
        <v>47900</v>
      </c>
      <c r="E72" s="18">
        <v>19948.7</v>
      </c>
      <c r="F72" s="18">
        <v>16843.7</v>
      </c>
    </row>
    <row r="73" spans="1:6" ht="12.75" customHeight="1" x14ac:dyDescent="0.2">
      <c r="A73" s="17">
        <v>2280</v>
      </c>
      <c r="B73" s="16" t="s">
        <v>402</v>
      </c>
      <c r="C73" s="18">
        <v>0</v>
      </c>
      <c r="D73" s="18">
        <v>0</v>
      </c>
      <c r="E73" s="18">
        <v>0</v>
      </c>
      <c r="F73" s="18">
        <v>0</v>
      </c>
    </row>
    <row r="74" spans="1:6" ht="12.75" customHeight="1" x14ac:dyDescent="0.2">
      <c r="A74" s="17">
        <v>2299</v>
      </c>
      <c r="B74" s="16" t="s">
        <v>403</v>
      </c>
      <c r="C74" s="18">
        <v>66443.5</v>
      </c>
      <c r="D74" s="18">
        <v>59100</v>
      </c>
      <c r="E74" s="18">
        <v>-7343.5</v>
      </c>
      <c r="F74" s="18">
        <v>42574.65</v>
      </c>
    </row>
    <row r="75" spans="1:6" ht="12.75" customHeight="1" x14ac:dyDescent="0.2">
      <c r="A75" s="17">
        <v>2300</v>
      </c>
      <c r="B75" s="16" t="s">
        <v>404</v>
      </c>
      <c r="C75" s="18">
        <v>0</v>
      </c>
      <c r="D75" s="18">
        <v>0</v>
      </c>
      <c r="E75" s="18">
        <v>0</v>
      </c>
      <c r="F75" s="18">
        <v>0</v>
      </c>
    </row>
    <row r="76" spans="1:6" ht="12.75" customHeight="1" x14ac:dyDescent="0.2">
      <c r="A76" s="17">
        <v>2310</v>
      </c>
      <c r="B76" s="16" t="s">
        <v>405</v>
      </c>
      <c r="C76" s="18">
        <v>1825.75</v>
      </c>
      <c r="D76" s="18">
        <v>3500</v>
      </c>
      <c r="E76" s="18">
        <v>1674.25</v>
      </c>
      <c r="F76" s="18">
        <v>3434.75</v>
      </c>
    </row>
    <row r="77" spans="1:6" ht="12.75" customHeight="1" x14ac:dyDescent="0.2">
      <c r="A77" s="17">
        <v>2399</v>
      </c>
      <c r="B77" s="16" t="s">
        <v>406</v>
      </c>
      <c r="C77" s="18">
        <v>1825.75</v>
      </c>
      <c r="D77" s="18">
        <v>3500</v>
      </c>
      <c r="E77" s="18">
        <v>1674.25</v>
      </c>
      <c r="F77" s="18">
        <v>3434.75</v>
      </c>
    </row>
    <row r="78" spans="1:6" ht="12.75" customHeight="1" x14ac:dyDescent="0.2">
      <c r="A78" s="17">
        <v>2400</v>
      </c>
      <c r="B78" s="16" t="s">
        <v>9</v>
      </c>
      <c r="C78" s="18">
        <v>0</v>
      </c>
      <c r="D78" s="18">
        <v>0</v>
      </c>
      <c r="E78" s="18">
        <v>0</v>
      </c>
      <c r="F78" s="18">
        <v>0</v>
      </c>
    </row>
    <row r="79" spans="1:6" ht="12.75" customHeight="1" x14ac:dyDescent="0.2">
      <c r="A79" s="17">
        <v>2410</v>
      </c>
      <c r="B79" s="16" t="s">
        <v>407</v>
      </c>
      <c r="C79" s="18">
        <v>0</v>
      </c>
      <c r="D79" s="18">
        <v>0</v>
      </c>
      <c r="E79" s="18">
        <v>0</v>
      </c>
      <c r="F79" s="18">
        <v>0</v>
      </c>
    </row>
    <row r="80" spans="1:6" ht="12.75" customHeight="1" x14ac:dyDescent="0.2">
      <c r="A80" s="17">
        <v>2450</v>
      </c>
      <c r="B80" s="16" t="s">
        <v>408</v>
      </c>
      <c r="C80" s="18">
        <v>0</v>
      </c>
      <c r="D80" s="18">
        <v>0</v>
      </c>
      <c r="E80" s="18">
        <v>0</v>
      </c>
      <c r="F80" s="18">
        <v>0</v>
      </c>
    </row>
    <row r="81" spans="1:6" ht="12.75" customHeight="1" x14ac:dyDescent="0.2">
      <c r="A81" s="17">
        <v>2499</v>
      </c>
      <c r="B81" s="16" t="s">
        <v>409</v>
      </c>
      <c r="C81" s="18">
        <v>0</v>
      </c>
      <c r="D81" s="18">
        <v>0</v>
      </c>
      <c r="E81" s="18">
        <v>0</v>
      </c>
      <c r="F81" s="18">
        <v>0</v>
      </c>
    </row>
    <row r="82" spans="1:6" ht="12.75" customHeight="1" x14ac:dyDescent="0.2">
      <c r="A82" s="17">
        <v>2500</v>
      </c>
      <c r="B82" s="16" t="s">
        <v>10</v>
      </c>
      <c r="C82" s="18">
        <v>0</v>
      </c>
      <c r="D82" s="18">
        <v>0</v>
      </c>
      <c r="E82" s="18">
        <v>0</v>
      </c>
      <c r="F82" s="18">
        <v>0</v>
      </c>
    </row>
    <row r="83" spans="1:6" ht="12.75" customHeight="1" x14ac:dyDescent="0.2">
      <c r="A83" s="17">
        <v>2510</v>
      </c>
      <c r="B83" s="16" t="s">
        <v>410</v>
      </c>
      <c r="C83" s="18">
        <v>0</v>
      </c>
      <c r="D83" s="18">
        <v>0</v>
      </c>
      <c r="E83" s="18">
        <v>0</v>
      </c>
      <c r="F83" s="18">
        <v>0</v>
      </c>
    </row>
    <row r="84" spans="1:6" ht="12.75" customHeight="1" x14ac:dyDescent="0.2">
      <c r="A84" s="17">
        <v>2515</v>
      </c>
      <c r="B84" s="16" t="s">
        <v>411</v>
      </c>
      <c r="C84" s="18">
        <v>0</v>
      </c>
      <c r="D84" s="18">
        <v>0</v>
      </c>
      <c r="E84" s="18">
        <v>0</v>
      </c>
      <c r="F84" s="18">
        <v>0</v>
      </c>
    </row>
    <row r="85" spans="1:6" ht="12.75" customHeight="1" x14ac:dyDescent="0.2">
      <c r="A85" s="17">
        <v>2520</v>
      </c>
      <c r="B85" s="16" t="s">
        <v>412</v>
      </c>
      <c r="C85" s="18">
        <v>0</v>
      </c>
      <c r="D85" s="18">
        <v>0</v>
      </c>
      <c r="E85" s="18">
        <v>0</v>
      </c>
      <c r="F85" s="18">
        <v>0</v>
      </c>
    </row>
    <row r="86" spans="1:6" ht="12.75" customHeight="1" x14ac:dyDescent="0.2">
      <c r="A86" s="17">
        <v>2525</v>
      </c>
      <c r="B86" s="16" t="s">
        <v>413</v>
      </c>
      <c r="C86" s="18">
        <v>0</v>
      </c>
      <c r="D86" s="18">
        <v>0</v>
      </c>
      <c r="E86" s="18">
        <v>0</v>
      </c>
      <c r="F86" s="18">
        <v>0</v>
      </c>
    </row>
    <row r="87" spans="1:6" ht="12.75" customHeight="1" x14ac:dyDescent="0.2">
      <c r="A87" s="17">
        <v>2530</v>
      </c>
      <c r="B87" s="16" t="s">
        <v>414</v>
      </c>
      <c r="C87" s="18">
        <v>0</v>
      </c>
      <c r="D87" s="18">
        <v>0</v>
      </c>
      <c r="E87" s="18">
        <v>0</v>
      </c>
      <c r="F87" s="18">
        <v>0</v>
      </c>
    </row>
    <row r="88" spans="1:6" ht="12.75" customHeight="1" x14ac:dyDescent="0.2">
      <c r="A88" s="17">
        <v>2535</v>
      </c>
      <c r="B88" s="16" t="s">
        <v>415</v>
      </c>
      <c r="C88" s="18">
        <v>0</v>
      </c>
      <c r="D88" s="18">
        <v>0</v>
      </c>
      <c r="E88" s="18">
        <v>0</v>
      </c>
      <c r="F88" s="18">
        <v>0</v>
      </c>
    </row>
    <row r="89" spans="1:6" ht="12.75" customHeight="1" x14ac:dyDescent="0.2">
      <c r="A89" s="17">
        <v>2540</v>
      </c>
      <c r="B89" s="16" t="s">
        <v>416</v>
      </c>
      <c r="C89" s="18">
        <v>0</v>
      </c>
      <c r="D89" s="18">
        <v>0</v>
      </c>
      <c r="E89" s="18">
        <v>0</v>
      </c>
      <c r="F89" s="18">
        <v>0</v>
      </c>
    </row>
    <row r="90" spans="1:6" ht="12.75" customHeight="1" x14ac:dyDescent="0.2">
      <c r="A90" s="17">
        <v>2545</v>
      </c>
      <c r="B90" s="16" t="s">
        <v>417</v>
      </c>
      <c r="C90" s="18">
        <v>0</v>
      </c>
      <c r="D90" s="18">
        <v>0</v>
      </c>
      <c r="E90" s="18">
        <v>0</v>
      </c>
      <c r="F90" s="18">
        <v>0</v>
      </c>
    </row>
    <row r="91" spans="1:6" ht="12.75" customHeight="1" x14ac:dyDescent="0.2">
      <c r="A91" s="17">
        <v>2550</v>
      </c>
      <c r="B91" s="16" t="s">
        <v>418</v>
      </c>
      <c r="C91" s="18">
        <v>0</v>
      </c>
      <c r="D91" s="18">
        <v>0</v>
      </c>
      <c r="E91" s="18">
        <v>0</v>
      </c>
      <c r="F91" s="18">
        <v>0</v>
      </c>
    </row>
    <row r="92" spans="1:6" ht="12.75" customHeight="1" x14ac:dyDescent="0.2">
      <c r="A92" s="17">
        <v>2555</v>
      </c>
      <c r="B92" s="16" t="s">
        <v>369</v>
      </c>
      <c r="C92" s="18">
        <v>0</v>
      </c>
      <c r="D92" s="18">
        <v>0</v>
      </c>
      <c r="E92" s="18">
        <v>0</v>
      </c>
      <c r="F92" s="18">
        <v>0</v>
      </c>
    </row>
    <row r="93" spans="1:6" ht="12.75" customHeight="1" x14ac:dyDescent="0.2">
      <c r="A93" s="17">
        <v>2560</v>
      </c>
      <c r="B93" s="16" t="s">
        <v>372</v>
      </c>
      <c r="C93" s="18">
        <v>0</v>
      </c>
      <c r="D93" s="18">
        <v>0</v>
      </c>
      <c r="E93" s="18">
        <v>0</v>
      </c>
      <c r="F93" s="18">
        <v>0</v>
      </c>
    </row>
    <row r="94" spans="1:6" ht="12.75" customHeight="1" x14ac:dyDescent="0.2">
      <c r="A94" s="17">
        <v>2565</v>
      </c>
      <c r="B94" s="16" t="s">
        <v>419</v>
      </c>
      <c r="C94" s="18">
        <v>0</v>
      </c>
      <c r="D94" s="18">
        <v>0</v>
      </c>
      <c r="E94" s="18">
        <v>0</v>
      </c>
      <c r="F94" s="18">
        <v>0</v>
      </c>
    </row>
    <row r="95" spans="1:6" ht="12.75" customHeight="1" x14ac:dyDescent="0.2">
      <c r="A95" s="17">
        <v>2570</v>
      </c>
      <c r="B95" s="16" t="s">
        <v>420</v>
      </c>
      <c r="C95" s="18">
        <v>0</v>
      </c>
      <c r="D95" s="18">
        <v>0</v>
      </c>
      <c r="E95" s="18">
        <v>0</v>
      </c>
      <c r="F95" s="18">
        <v>0</v>
      </c>
    </row>
    <row r="96" spans="1:6" ht="12.75" customHeight="1" x14ac:dyDescent="0.2">
      <c r="A96" s="17">
        <v>2575</v>
      </c>
      <c r="B96" s="16" t="s">
        <v>421</v>
      </c>
      <c r="C96" s="18">
        <v>0</v>
      </c>
      <c r="D96" s="18">
        <v>0</v>
      </c>
      <c r="E96" s="18">
        <v>0</v>
      </c>
      <c r="F96" s="18">
        <v>0</v>
      </c>
    </row>
    <row r="97" spans="1:6" ht="12.75" customHeight="1" x14ac:dyDescent="0.2">
      <c r="A97" s="17">
        <v>2580</v>
      </c>
      <c r="B97" s="16" t="s">
        <v>422</v>
      </c>
      <c r="C97" s="18">
        <v>0</v>
      </c>
      <c r="D97" s="18">
        <v>0</v>
      </c>
      <c r="E97" s="18">
        <v>0</v>
      </c>
      <c r="F97" s="18">
        <v>0</v>
      </c>
    </row>
    <row r="98" spans="1:6" ht="12.75" customHeight="1" x14ac:dyDescent="0.2">
      <c r="A98" s="17">
        <v>2585</v>
      </c>
      <c r="B98" s="16" t="s">
        <v>423</v>
      </c>
      <c r="C98" s="18">
        <v>0</v>
      </c>
      <c r="D98" s="18">
        <v>0</v>
      </c>
      <c r="E98" s="18">
        <v>0</v>
      </c>
      <c r="F98" s="18">
        <v>0</v>
      </c>
    </row>
    <row r="99" spans="1:6" ht="12.75" customHeight="1" x14ac:dyDescent="0.2">
      <c r="A99" s="17">
        <v>2590</v>
      </c>
      <c r="B99" s="16" t="s">
        <v>405</v>
      </c>
      <c r="C99" s="18">
        <v>0</v>
      </c>
      <c r="D99" s="18">
        <v>0</v>
      </c>
      <c r="E99" s="18">
        <v>0</v>
      </c>
      <c r="F99" s="18">
        <v>0</v>
      </c>
    </row>
    <row r="100" spans="1:6" ht="12.75" customHeight="1" x14ac:dyDescent="0.2">
      <c r="A100" s="17">
        <v>2595</v>
      </c>
      <c r="B100" s="16" t="s">
        <v>424</v>
      </c>
      <c r="C100" s="18">
        <v>0</v>
      </c>
      <c r="D100" s="18">
        <v>0</v>
      </c>
      <c r="E100" s="18">
        <v>0</v>
      </c>
      <c r="F100" s="18">
        <v>0</v>
      </c>
    </row>
    <row r="101" spans="1:6" ht="12.75" customHeight="1" x14ac:dyDescent="0.2">
      <c r="A101" s="17">
        <v>2600</v>
      </c>
      <c r="B101" s="16" t="s">
        <v>425</v>
      </c>
      <c r="C101" s="18">
        <v>0</v>
      </c>
      <c r="D101" s="18">
        <v>0</v>
      </c>
      <c r="E101" s="18">
        <v>0</v>
      </c>
      <c r="F101" s="18">
        <v>0</v>
      </c>
    </row>
    <row r="102" spans="1:6" ht="12.75" customHeight="1" x14ac:dyDescent="0.2">
      <c r="A102" s="17">
        <v>2610</v>
      </c>
      <c r="B102" s="16" t="s">
        <v>426</v>
      </c>
      <c r="C102" s="18">
        <v>0</v>
      </c>
      <c r="D102" s="18">
        <v>0</v>
      </c>
      <c r="E102" s="18">
        <v>0</v>
      </c>
      <c r="F102" s="18">
        <v>0</v>
      </c>
    </row>
    <row r="103" spans="1:6" ht="12.75" customHeight="1" x14ac:dyDescent="0.2">
      <c r="A103" s="17">
        <v>2699</v>
      </c>
      <c r="B103" s="16" t="s">
        <v>427</v>
      </c>
      <c r="C103" s="18">
        <v>0</v>
      </c>
      <c r="D103" s="18">
        <v>0</v>
      </c>
      <c r="E103" s="18">
        <v>0</v>
      </c>
      <c r="F103" s="18">
        <v>0</v>
      </c>
    </row>
    <row r="104" spans="1:6" ht="12.75" customHeight="1" x14ac:dyDescent="0.2">
      <c r="A104" s="17">
        <v>2700</v>
      </c>
      <c r="B104" s="16" t="s">
        <v>428</v>
      </c>
      <c r="C104" s="18">
        <v>0</v>
      </c>
      <c r="D104" s="18">
        <v>0</v>
      </c>
      <c r="E104" s="18">
        <v>0</v>
      </c>
      <c r="F104" s="18">
        <v>0</v>
      </c>
    </row>
    <row r="105" spans="1:6" ht="12.75" customHeight="1" x14ac:dyDescent="0.2">
      <c r="A105" s="17">
        <v>2710</v>
      </c>
      <c r="B105" s="16" t="s">
        <v>429</v>
      </c>
      <c r="C105" s="18">
        <v>921.69</v>
      </c>
      <c r="D105" s="18">
        <v>800</v>
      </c>
      <c r="E105" s="18">
        <v>-121.69</v>
      </c>
      <c r="F105" s="18">
        <v>719.92</v>
      </c>
    </row>
    <row r="106" spans="1:6" ht="12.75" customHeight="1" x14ac:dyDescent="0.2">
      <c r="A106" s="17">
        <v>2799</v>
      </c>
      <c r="B106" s="16" t="s">
        <v>428</v>
      </c>
      <c r="C106" s="18">
        <v>921.69</v>
      </c>
      <c r="D106" s="18">
        <v>800</v>
      </c>
      <c r="E106" s="18">
        <v>-121.69</v>
      </c>
      <c r="F106" s="18">
        <v>719.92</v>
      </c>
    </row>
    <row r="107" spans="1:6" ht="12.75" customHeight="1" x14ac:dyDescent="0.2">
      <c r="A107" s="17">
        <v>2800</v>
      </c>
      <c r="B107" s="16" t="s">
        <v>308</v>
      </c>
      <c r="C107" s="18">
        <v>-13617.76</v>
      </c>
      <c r="D107" s="18">
        <v>75748</v>
      </c>
      <c r="E107" s="18">
        <v>89365.759999999995</v>
      </c>
      <c r="F107" s="18">
        <v>-28818.65</v>
      </c>
    </row>
    <row r="108" spans="1:6" ht="12.75" customHeight="1" x14ac:dyDescent="0.2">
      <c r="A108" s="17">
        <v>2900</v>
      </c>
      <c r="B108" s="16" t="s">
        <v>430</v>
      </c>
      <c r="C108" s="18">
        <v>0</v>
      </c>
      <c r="D108" s="18">
        <v>0</v>
      </c>
      <c r="E108" s="18">
        <v>0</v>
      </c>
      <c r="F108" s="18">
        <v>0</v>
      </c>
    </row>
    <row r="109" spans="1:6" ht="12.75" customHeight="1" x14ac:dyDescent="0.2">
      <c r="A109" s="17">
        <v>2901</v>
      </c>
      <c r="B109" s="16" t="s">
        <v>431</v>
      </c>
      <c r="C109" s="18">
        <v>0</v>
      </c>
      <c r="D109" s="18">
        <v>0</v>
      </c>
      <c r="E109" s="18">
        <v>0</v>
      </c>
      <c r="F109" s="18">
        <v>0</v>
      </c>
    </row>
    <row r="110" spans="1:6" ht="12.75" customHeight="1" x14ac:dyDescent="0.2">
      <c r="A110" s="17">
        <v>2902</v>
      </c>
      <c r="B110" s="16" t="s">
        <v>12</v>
      </c>
      <c r="C110" s="18">
        <v>0</v>
      </c>
      <c r="D110" s="18">
        <v>0</v>
      </c>
      <c r="E110" s="18">
        <v>0</v>
      </c>
      <c r="F110" s="18">
        <v>0</v>
      </c>
    </row>
    <row r="111" spans="1:6" ht="12.75" customHeight="1" x14ac:dyDescent="0.2">
      <c r="A111" s="17">
        <v>2910</v>
      </c>
      <c r="B111" s="16" t="s">
        <v>432</v>
      </c>
      <c r="C111" s="18">
        <v>0</v>
      </c>
      <c r="D111" s="18">
        <v>0</v>
      </c>
      <c r="E111" s="18">
        <v>0</v>
      </c>
      <c r="F111" s="18">
        <v>0</v>
      </c>
    </row>
    <row r="112" spans="1:6" ht="12.75" customHeight="1" x14ac:dyDescent="0.2">
      <c r="A112" s="17">
        <v>2920</v>
      </c>
      <c r="B112" s="16" t="s">
        <v>433</v>
      </c>
      <c r="C112" s="18">
        <v>0</v>
      </c>
      <c r="D112" s="18">
        <v>0</v>
      </c>
      <c r="E112" s="18">
        <v>0</v>
      </c>
      <c r="F112" s="18">
        <v>0</v>
      </c>
    </row>
    <row r="113" spans="1:6" ht="12.75" customHeight="1" x14ac:dyDescent="0.2">
      <c r="A113" s="17">
        <v>2930</v>
      </c>
      <c r="B113" s="16" t="s">
        <v>434</v>
      </c>
      <c r="C113" s="18">
        <v>0</v>
      </c>
      <c r="D113" s="18">
        <v>0</v>
      </c>
      <c r="E113" s="18">
        <v>0</v>
      </c>
      <c r="F113" s="18">
        <v>0</v>
      </c>
    </row>
    <row r="114" spans="1:6" ht="12.75" customHeight="1" x14ac:dyDescent="0.2">
      <c r="A114" s="17">
        <v>2940</v>
      </c>
      <c r="B114" s="16" t="s">
        <v>435</v>
      </c>
      <c r="C114" s="18">
        <v>0</v>
      </c>
      <c r="D114" s="18">
        <v>0</v>
      </c>
      <c r="E114" s="18">
        <v>0</v>
      </c>
      <c r="F114" s="18">
        <v>0</v>
      </c>
    </row>
    <row r="115" spans="1:6" ht="12.75" customHeight="1" x14ac:dyDescent="0.2">
      <c r="A115" s="17">
        <v>2950</v>
      </c>
      <c r="B115" s="16" t="s">
        <v>436</v>
      </c>
      <c r="C115" s="18">
        <v>0</v>
      </c>
      <c r="D115" s="18">
        <v>0</v>
      </c>
      <c r="E115" s="18">
        <v>0</v>
      </c>
      <c r="F115" s="18">
        <v>0</v>
      </c>
    </row>
    <row r="116" spans="1:6" ht="12.75" customHeight="1" x14ac:dyDescent="0.2">
      <c r="A116" s="17">
        <v>2960</v>
      </c>
      <c r="B116" s="16" t="s">
        <v>437</v>
      </c>
      <c r="C116" s="18">
        <v>0</v>
      </c>
      <c r="D116" s="18">
        <v>0</v>
      </c>
      <c r="E116" s="18">
        <v>0</v>
      </c>
      <c r="F116" s="18">
        <v>0</v>
      </c>
    </row>
    <row r="117" spans="1:6" ht="12.75" customHeight="1" x14ac:dyDescent="0.2">
      <c r="A117" s="17">
        <v>2999</v>
      </c>
      <c r="B117" s="16" t="s">
        <v>438</v>
      </c>
      <c r="C117" s="18">
        <v>0</v>
      </c>
      <c r="D117" s="18">
        <v>0</v>
      </c>
      <c r="E117" s="18">
        <v>0</v>
      </c>
      <c r="F117" s="18">
        <v>0</v>
      </c>
    </row>
    <row r="118" spans="1:6" ht="12.75" customHeight="1" x14ac:dyDescent="0.2">
      <c r="A118" s="17">
        <v>3000</v>
      </c>
      <c r="B118" s="16" t="s">
        <v>439</v>
      </c>
      <c r="C118" s="18">
        <v>0</v>
      </c>
      <c r="D118" s="18">
        <v>0</v>
      </c>
      <c r="E118" s="18">
        <v>0</v>
      </c>
      <c r="F118" s="18">
        <v>0</v>
      </c>
    </row>
    <row r="119" spans="1:6" ht="12.75" customHeight="1" x14ac:dyDescent="0.2">
      <c r="A119" s="17">
        <v>3010</v>
      </c>
      <c r="B119" s="16" t="s">
        <v>439</v>
      </c>
      <c r="C119" s="18">
        <v>0</v>
      </c>
      <c r="D119" s="18">
        <v>0</v>
      </c>
      <c r="E119" s="18">
        <v>0</v>
      </c>
      <c r="F119" s="18">
        <v>0</v>
      </c>
    </row>
    <row r="120" spans="1:6" ht="12.75" customHeight="1" x14ac:dyDescent="0.2">
      <c r="A120" s="17">
        <v>3099</v>
      </c>
      <c r="B120" s="16" t="s">
        <v>440</v>
      </c>
      <c r="C120" s="18">
        <v>0</v>
      </c>
      <c r="D120" s="18">
        <v>0</v>
      </c>
      <c r="E120" s="18">
        <v>0</v>
      </c>
      <c r="F120" s="18">
        <v>0</v>
      </c>
    </row>
    <row r="121" spans="1:6" ht="12.75" customHeight="1" x14ac:dyDescent="0.2">
      <c r="A121" s="17">
        <v>3100</v>
      </c>
      <c r="B121" s="16" t="s">
        <v>13</v>
      </c>
      <c r="C121" s="18">
        <v>0</v>
      </c>
      <c r="D121" s="18">
        <v>0</v>
      </c>
      <c r="E121" s="18">
        <v>0</v>
      </c>
      <c r="F121" s="18">
        <v>0</v>
      </c>
    </row>
    <row r="122" spans="1:6" ht="12.75" customHeight="1" x14ac:dyDescent="0.2">
      <c r="A122" s="17">
        <v>3110</v>
      </c>
      <c r="B122" s="16" t="s">
        <v>441</v>
      </c>
      <c r="C122" s="18">
        <v>17033</v>
      </c>
      <c r="D122" s="18">
        <v>0</v>
      </c>
      <c r="E122" s="18">
        <v>-17033</v>
      </c>
      <c r="F122" s="18">
        <v>3766</v>
      </c>
    </row>
    <row r="123" spans="1:6" ht="12.75" customHeight="1" x14ac:dyDescent="0.2">
      <c r="A123" s="17">
        <v>3120</v>
      </c>
      <c r="B123" s="16" t="s">
        <v>442</v>
      </c>
      <c r="C123" s="18">
        <v>0</v>
      </c>
      <c r="D123" s="18">
        <v>0</v>
      </c>
      <c r="E123" s="18">
        <v>0</v>
      </c>
      <c r="F123" s="18">
        <v>0</v>
      </c>
    </row>
    <row r="124" spans="1:6" ht="12.75" customHeight="1" x14ac:dyDescent="0.2">
      <c r="A124" s="17">
        <v>3130</v>
      </c>
      <c r="B124" s="16" t="s">
        <v>443</v>
      </c>
      <c r="C124" s="18">
        <v>2893</v>
      </c>
      <c r="D124" s="18">
        <v>0</v>
      </c>
      <c r="E124" s="18">
        <v>-2893</v>
      </c>
      <c r="F124" s="18">
        <v>0</v>
      </c>
    </row>
    <row r="125" spans="1:6" ht="12.75" customHeight="1" x14ac:dyDescent="0.2">
      <c r="A125" s="17">
        <v>3140</v>
      </c>
      <c r="B125" s="16" t="s">
        <v>444</v>
      </c>
      <c r="C125" s="18">
        <v>0</v>
      </c>
      <c r="D125" s="18">
        <v>0</v>
      </c>
      <c r="E125" s="18">
        <v>0</v>
      </c>
      <c r="F125" s="18">
        <v>0</v>
      </c>
    </row>
    <row r="126" spans="1:6" ht="12.75" customHeight="1" x14ac:dyDescent="0.2">
      <c r="A126" s="17">
        <v>3199</v>
      </c>
      <c r="B126" s="16" t="s">
        <v>445</v>
      </c>
      <c r="C126" s="18">
        <v>19926</v>
      </c>
      <c r="D126" s="18">
        <v>0</v>
      </c>
      <c r="E126" s="18">
        <v>-19926</v>
      </c>
      <c r="F126" s="18">
        <v>3766</v>
      </c>
    </row>
    <row r="127" spans="1:6" ht="12.75" customHeight="1" x14ac:dyDescent="0.2">
      <c r="A127" s="17">
        <v>3200</v>
      </c>
      <c r="B127" s="16" t="s">
        <v>446</v>
      </c>
      <c r="C127" s="18">
        <v>0</v>
      </c>
      <c r="D127" s="18">
        <v>0</v>
      </c>
      <c r="E127" s="18">
        <v>0</v>
      </c>
      <c r="F127" s="18">
        <v>0</v>
      </c>
    </row>
    <row r="128" spans="1:6" ht="12.75" customHeight="1" x14ac:dyDescent="0.2">
      <c r="A128" s="17">
        <v>3210</v>
      </c>
      <c r="B128" s="16" t="s">
        <v>446</v>
      </c>
      <c r="C128" s="18">
        <v>0</v>
      </c>
      <c r="D128" s="18">
        <v>0</v>
      </c>
      <c r="E128" s="18">
        <v>0</v>
      </c>
      <c r="F128" s="18">
        <v>0</v>
      </c>
    </row>
    <row r="129" spans="1:6" ht="12.75" customHeight="1" x14ac:dyDescent="0.2">
      <c r="A129" s="17">
        <v>3299</v>
      </c>
      <c r="B129" s="16" t="s">
        <v>446</v>
      </c>
      <c r="C129" s="18">
        <v>0</v>
      </c>
      <c r="D129" s="18">
        <v>0</v>
      </c>
      <c r="E129" s="18">
        <v>0</v>
      </c>
      <c r="F129" s="18">
        <v>0</v>
      </c>
    </row>
    <row r="130" spans="1:6" ht="12.75" customHeight="1" x14ac:dyDescent="0.2">
      <c r="A130" s="17">
        <v>3300</v>
      </c>
      <c r="B130" s="16" t="s">
        <v>14</v>
      </c>
      <c r="C130" s="18">
        <v>0</v>
      </c>
      <c r="D130" s="18">
        <v>0</v>
      </c>
      <c r="E130" s="18">
        <v>0</v>
      </c>
      <c r="F130" s="18">
        <v>0</v>
      </c>
    </row>
    <row r="131" spans="1:6" ht="12.75" customHeight="1" x14ac:dyDescent="0.2">
      <c r="A131" s="17">
        <v>3310</v>
      </c>
      <c r="B131" s="16" t="s">
        <v>447</v>
      </c>
      <c r="C131" s="18">
        <v>0</v>
      </c>
      <c r="D131" s="18">
        <v>0</v>
      </c>
      <c r="E131" s="18">
        <v>0</v>
      </c>
      <c r="F131" s="18">
        <v>0</v>
      </c>
    </row>
    <row r="132" spans="1:6" ht="12.75" customHeight="1" x14ac:dyDescent="0.2">
      <c r="A132" s="17">
        <v>3320</v>
      </c>
      <c r="B132" s="16" t="s">
        <v>448</v>
      </c>
      <c r="C132" s="18">
        <v>0</v>
      </c>
      <c r="D132" s="18">
        <v>0</v>
      </c>
      <c r="E132" s="18">
        <v>0</v>
      </c>
      <c r="F132" s="18">
        <v>0</v>
      </c>
    </row>
    <row r="133" spans="1:6" ht="12.75" customHeight="1" x14ac:dyDescent="0.2">
      <c r="A133" s="17">
        <v>3399</v>
      </c>
      <c r="B133" s="16" t="s">
        <v>449</v>
      </c>
      <c r="C133" s="18">
        <v>0</v>
      </c>
      <c r="D133" s="18">
        <v>0</v>
      </c>
      <c r="E133" s="18">
        <v>0</v>
      </c>
      <c r="F133" s="18">
        <v>0</v>
      </c>
    </row>
    <row r="134" spans="1:6" ht="12.75" customHeight="1" x14ac:dyDescent="0.2">
      <c r="A134" s="17">
        <v>3400</v>
      </c>
      <c r="B134" s="16" t="s">
        <v>15</v>
      </c>
      <c r="C134" s="18">
        <v>0</v>
      </c>
      <c r="D134" s="18">
        <v>0</v>
      </c>
      <c r="E134" s="18">
        <v>0</v>
      </c>
      <c r="F134" s="18">
        <v>0</v>
      </c>
    </row>
    <row r="135" spans="1:6" ht="12.75" customHeight="1" x14ac:dyDescent="0.2">
      <c r="A135" s="17">
        <v>3410</v>
      </c>
      <c r="B135" s="16" t="s">
        <v>450</v>
      </c>
      <c r="C135" s="18">
        <v>0</v>
      </c>
      <c r="D135" s="18">
        <v>0</v>
      </c>
      <c r="E135" s="18">
        <v>0</v>
      </c>
      <c r="F135" s="18">
        <v>0</v>
      </c>
    </row>
    <row r="136" spans="1:6" ht="12.75" customHeight="1" x14ac:dyDescent="0.2">
      <c r="A136" s="17">
        <v>3420</v>
      </c>
      <c r="B136" s="16" t="s">
        <v>451</v>
      </c>
      <c r="C136" s="18">
        <v>16021.79</v>
      </c>
      <c r="D136" s="18">
        <v>0</v>
      </c>
      <c r="E136" s="18">
        <v>-16021.79</v>
      </c>
      <c r="F136" s="18">
        <v>2603.6999999999998</v>
      </c>
    </row>
    <row r="137" spans="1:6" ht="12.75" customHeight="1" x14ac:dyDescent="0.2">
      <c r="A137" s="17">
        <v>3430</v>
      </c>
      <c r="B137" s="16" t="s">
        <v>452</v>
      </c>
      <c r="C137" s="18">
        <v>260782.41</v>
      </c>
      <c r="D137" s="18">
        <v>0</v>
      </c>
      <c r="E137" s="18">
        <v>-260782.41</v>
      </c>
      <c r="F137" s="18">
        <v>294048.26</v>
      </c>
    </row>
    <row r="138" spans="1:6" ht="12.75" customHeight="1" x14ac:dyDescent="0.2">
      <c r="A138" s="17">
        <v>3440</v>
      </c>
      <c r="B138" s="16" t="s">
        <v>453</v>
      </c>
      <c r="C138" s="18">
        <v>0</v>
      </c>
      <c r="D138" s="18">
        <v>0</v>
      </c>
      <c r="E138" s="18">
        <v>0</v>
      </c>
      <c r="F138" s="18">
        <v>0</v>
      </c>
    </row>
    <row r="139" spans="1:6" ht="12.75" customHeight="1" x14ac:dyDescent="0.2">
      <c r="A139" s="17">
        <v>3498</v>
      </c>
      <c r="B139" s="16" t="s">
        <v>454</v>
      </c>
      <c r="C139" s="18">
        <v>276804.2</v>
      </c>
      <c r="D139" s="18">
        <v>0</v>
      </c>
      <c r="E139" s="18">
        <v>-276804.2</v>
      </c>
      <c r="F139" s="18">
        <v>296651.96000000002</v>
      </c>
    </row>
    <row r="140" spans="1:6" ht="12.75" customHeight="1" x14ac:dyDescent="0.2">
      <c r="A140" s="17">
        <v>3499</v>
      </c>
      <c r="B140" s="16" t="s">
        <v>455</v>
      </c>
      <c r="C140" s="18">
        <v>296730.2</v>
      </c>
      <c r="D140" s="18">
        <v>0</v>
      </c>
      <c r="E140" s="18">
        <v>-296730.2</v>
      </c>
      <c r="F140" s="18">
        <v>300417.96000000002</v>
      </c>
    </row>
    <row r="141" spans="1:6" ht="12.75" customHeight="1" x14ac:dyDescent="0.2">
      <c r="A141" s="17">
        <v>3500</v>
      </c>
      <c r="B141" s="16" t="s">
        <v>456</v>
      </c>
      <c r="C141" s="18">
        <v>0</v>
      </c>
      <c r="D141" s="18">
        <v>0</v>
      </c>
      <c r="E141" s="18">
        <v>0</v>
      </c>
      <c r="F141" s="18">
        <v>0</v>
      </c>
    </row>
    <row r="142" spans="1:6" ht="12.75" customHeight="1" x14ac:dyDescent="0.2">
      <c r="A142" s="17">
        <v>3501</v>
      </c>
      <c r="B142" s="16" t="s">
        <v>17</v>
      </c>
      <c r="C142" s="18">
        <v>0</v>
      </c>
      <c r="D142" s="18">
        <v>0</v>
      </c>
      <c r="E142" s="18">
        <v>0</v>
      </c>
      <c r="F142" s="18">
        <v>0</v>
      </c>
    </row>
    <row r="143" spans="1:6" ht="12.75" customHeight="1" x14ac:dyDescent="0.2">
      <c r="A143" s="17">
        <v>3510</v>
      </c>
      <c r="B143" s="16" t="s">
        <v>457</v>
      </c>
      <c r="C143" s="18">
        <v>-226477.15</v>
      </c>
      <c r="D143" s="18">
        <v>0</v>
      </c>
      <c r="E143" s="18">
        <v>226477.15</v>
      </c>
      <c r="F143" s="18">
        <v>-197658.5</v>
      </c>
    </row>
    <row r="144" spans="1:6" ht="12.75" customHeight="1" x14ac:dyDescent="0.2">
      <c r="A144" s="17">
        <v>3520</v>
      </c>
      <c r="B144" s="16" t="s">
        <v>458</v>
      </c>
      <c r="C144" s="18">
        <v>-46749.29</v>
      </c>
      <c r="D144" s="18">
        <v>0</v>
      </c>
      <c r="E144" s="18">
        <v>46749.29</v>
      </c>
      <c r="F144" s="18">
        <v>-50749.29</v>
      </c>
    </row>
    <row r="145" spans="1:6" ht="12.75" customHeight="1" x14ac:dyDescent="0.2">
      <c r="A145" s="17">
        <v>3530</v>
      </c>
      <c r="B145" s="16" t="s">
        <v>459</v>
      </c>
      <c r="C145" s="18">
        <v>0</v>
      </c>
      <c r="D145" s="18">
        <v>0</v>
      </c>
      <c r="E145" s="18">
        <v>0</v>
      </c>
      <c r="F145" s="18">
        <v>0</v>
      </c>
    </row>
    <row r="146" spans="1:6" ht="12.75" customHeight="1" x14ac:dyDescent="0.2">
      <c r="A146" s="17">
        <v>3590</v>
      </c>
      <c r="B146" s="16" t="s">
        <v>460</v>
      </c>
      <c r="C146" s="18">
        <v>-13617.76</v>
      </c>
      <c r="D146" s="18">
        <v>75748</v>
      </c>
      <c r="E146" s="18">
        <v>89365.759999999995</v>
      </c>
      <c r="F146" s="18">
        <v>-28818.65</v>
      </c>
    </row>
    <row r="147" spans="1:6" ht="12.75" customHeight="1" x14ac:dyDescent="0.2">
      <c r="A147" s="17">
        <v>3599</v>
      </c>
      <c r="B147" s="16" t="s">
        <v>461</v>
      </c>
      <c r="C147" s="18">
        <v>-286844.2</v>
      </c>
      <c r="D147" s="18">
        <v>75748</v>
      </c>
      <c r="E147" s="18">
        <v>362592.2</v>
      </c>
      <c r="F147" s="18">
        <v>-277226.44</v>
      </c>
    </row>
    <row r="148" spans="1:6" ht="12.75" customHeight="1" x14ac:dyDescent="0.2">
      <c r="A148" s="17">
        <v>3600</v>
      </c>
      <c r="B148" s="16" t="s">
        <v>18</v>
      </c>
      <c r="C148" s="18">
        <v>0</v>
      </c>
      <c r="D148" s="18">
        <v>0</v>
      </c>
      <c r="E148" s="18">
        <v>0</v>
      </c>
      <c r="F148" s="18">
        <v>0</v>
      </c>
    </row>
    <row r="149" spans="1:6" ht="12.75" customHeight="1" x14ac:dyDescent="0.2">
      <c r="A149" s="17">
        <v>3610</v>
      </c>
      <c r="B149" s="16" t="s">
        <v>462</v>
      </c>
      <c r="C149" s="18">
        <v>0</v>
      </c>
      <c r="D149" s="18">
        <v>0</v>
      </c>
      <c r="E149" s="18">
        <v>0</v>
      </c>
      <c r="F149" s="18">
        <v>0</v>
      </c>
    </row>
    <row r="150" spans="1:6" ht="12.75" customHeight="1" x14ac:dyDescent="0.2">
      <c r="A150" s="17">
        <v>3620</v>
      </c>
      <c r="B150" s="16" t="s">
        <v>463</v>
      </c>
      <c r="C150" s="18">
        <v>0</v>
      </c>
      <c r="D150" s="18">
        <v>0</v>
      </c>
      <c r="E150" s="18">
        <v>0</v>
      </c>
      <c r="F150" s="18">
        <v>0</v>
      </c>
    </row>
    <row r="151" spans="1:6" ht="12.75" customHeight="1" x14ac:dyDescent="0.2">
      <c r="A151" s="17">
        <v>3630</v>
      </c>
      <c r="B151" s="16" t="s">
        <v>464</v>
      </c>
      <c r="C151" s="18">
        <v>0</v>
      </c>
      <c r="D151" s="18">
        <v>0</v>
      </c>
      <c r="E151" s="18">
        <v>0</v>
      </c>
      <c r="F151" s="18">
        <v>0</v>
      </c>
    </row>
    <row r="152" spans="1:6" ht="12.75" customHeight="1" x14ac:dyDescent="0.2">
      <c r="A152" s="17">
        <v>3640</v>
      </c>
      <c r="B152" s="16" t="s">
        <v>465</v>
      </c>
      <c r="C152" s="18">
        <v>0</v>
      </c>
      <c r="D152" s="18">
        <v>0</v>
      </c>
      <c r="E152" s="18">
        <v>0</v>
      </c>
      <c r="F152" s="18">
        <v>0</v>
      </c>
    </row>
    <row r="153" spans="1:6" ht="12.75" customHeight="1" x14ac:dyDescent="0.2">
      <c r="A153" s="17">
        <v>3699</v>
      </c>
      <c r="B153" s="16" t="s">
        <v>466</v>
      </c>
      <c r="C153" s="18">
        <v>0</v>
      </c>
      <c r="D153" s="18">
        <v>0</v>
      </c>
      <c r="E153" s="18">
        <v>0</v>
      </c>
      <c r="F153" s="18">
        <v>0</v>
      </c>
    </row>
    <row r="154" spans="1:6" ht="12.75" customHeight="1" x14ac:dyDescent="0.2">
      <c r="A154" s="17">
        <v>3700</v>
      </c>
      <c r="B154" s="16" t="s">
        <v>467</v>
      </c>
      <c r="C154" s="18">
        <v>0</v>
      </c>
      <c r="D154" s="18">
        <v>0</v>
      </c>
      <c r="E154" s="18">
        <v>0</v>
      </c>
      <c r="F154" s="18">
        <v>0</v>
      </c>
    </row>
    <row r="155" spans="1:6" ht="12.75" customHeight="1" x14ac:dyDescent="0.2">
      <c r="A155" s="17">
        <v>3710</v>
      </c>
      <c r="B155" s="16" t="s">
        <v>467</v>
      </c>
      <c r="C155" s="18">
        <v>0</v>
      </c>
      <c r="D155" s="18">
        <v>0</v>
      </c>
      <c r="E155" s="18">
        <v>0</v>
      </c>
      <c r="F155" s="18">
        <v>0</v>
      </c>
    </row>
    <row r="156" spans="1:6" ht="12.75" customHeight="1" x14ac:dyDescent="0.2">
      <c r="A156" s="17">
        <v>3799</v>
      </c>
      <c r="B156" s="16" t="s">
        <v>468</v>
      </c>
      <c r="C156" s="18">
        <v>0</v>
      </c>
      <c r="D156" s="18">
        <v>0</v>
      </c>
      <c r="E156" s="18">
        <v>0</v>
      </c>
      <c r="F156" s="18">
        <v>0</v>
      </c>
    </row>
    <row r="157" spans="1:6" ht="12.75" customHeight="1" x14ac:dyDescent="0.2">
      <c r="A157" s="17">
        <v>3800</v>
      </c>
      <c r="B157" s="16" t="s">
        <v>469</v>
      </c>
      <c r="C157" s="18">
        <v>0</v>
      </c>
      <c r="D157" s="18">
        <v>0</v>
      </c>
      <c r="E157" s="18">
        <v>0</v>
      </c>
      <c r="F157" s="18">
        <v>0</v>
      </c>
    </row>
    <row r="158" spans="1:6" ht="12.75" customHeight="1" x14ac:dyDescent="0.2">
      <c r="A158" s="17">
        <v>3810</v>
      </c>
      <c r="B158" s="16" t="s">
        <v>470</v>
      </c>
      <c r="C158" s="18">
        <v>0</v>
      </c>
      <c r="D158" s="18">
        <v>0</v>
      </c>
      <c r="E158" s="18">
        <v>0</v>
      </c>
      <c r="F158" s="18">
        <v>0</v>
      </c>
    </row>
    <row r="159" spans="1:6" ht="12.75" customHeight="1" x14ac:dyDescent="0.2">
      <c r="A159" s="17">
        <v>3899</v>
      </c>
      <c r="B159" s="16" t="s">
        <v>471</v>
      </c>
      <c r="C159" s="18">
        <v>0</v>
      </c>
      <c r="D159" s="18">
        <v>0</v>
      </c>
      <c r="E159" s="18">
        <v>0</v>
      </c>
      <c r="F159" s="18">
        <v>0</v>
      </c>
    </row>
    <row r="160" spans="1:6" ht="12.75" customHeight="1" x14ac:dyDescent="0.2">
      <c r="A160" s="17">
        <v>3900</v>
      </c>
      <c r="B160" s="16" t="s">
        <v>19</v>
      </c>
      <c r="C160" s="18">
        <v>0</v>
      </c>
      <c r="D160" s="18">
        <v>0</v>
      </c>
      <c r="E160" s="18">
        <v>0</v>
      </c>
      <c r="F160" s="18">
        <v>0</v>
      </c>
    </row>
    <row r="161" spans="1:6" ht="12.75" customHeight="1" x14ac:dyDescent="0.2">
      <c r="A161" s="17">
        <v>3910</v>
      </c>
      <c r="B161" s="16" t="s">
        <v>462</v>
      </c>
      <c r="C161" s="18">
        <v>0</v>
      </c>
      <c r="D161" s="18">
        <v>0</v>
      </c>
      <c r="E161" s="18">
        <v>0</v>
      </c>
      <c r="F161" s="18">
        <v>0</v>
      </c>
    </row>
    <row r="162" spans="1:6" ht="12.75" customHeight="1" x14ac:dyDescent="0.2">
      <c r="A162" s="17">
        <v>3920</v>
      </c>
      <c r="B162" s="16" t="s">
        <v>472</v>
      </c>
      <c r="C162" s="18">
        <v>-9886</v>
      </c>
      <c r="D162" s="18">
        <v>0</v>
      </c>
      <c r="E162" s="18">
        <v>9886</v>
      </c>
      <c r="F162" s="18">
        <v>-23191.52</v>
      </c>
    </row>
    <row r="163" spans="1:6" ht="12.75" customHeight="1" x14ac:dyDescent="0.2">
      <c r="A163" s="17">
        <v>3930</v>
      </c>
      <c r="B163" s="16" t="s">
        <v>473</v>
      </c>
      <c r="C163" s="18">
        <v>0</v>
      </c>
      <c r="D163" s="18">
        <v>0</v>
      </c>
      <c r="E163" s="18">
        <v>0</v>
      </c>
      <c r="F163" s="18">
        <v>0</v>
      </c>
    </row>
    <row r="164" spans="1:6" ht="12.75" customHeight="1" x14ac:dyDescent="0.2">
      <c r="A164" s="17">
        <v>3940</v>
      </c>
      <c r="B164" s="16" t="s">
        <v>474</v>
      </c>
      <c r="C164" s="18">
        <v>0</v>
      </c>
      <c r="D164" s="18">
        <v>0</v>
      </c>
      <c r="E164" s="18">
        <v>0</v>
      </c>
      <c r="F164" s="18">
        <v>0</v>
      </c>
    </row>
    <row r="165" spans="1:6" ht="12.75" customHeight="1" x14ac:dyDescent="0.2">
      <c r="A165" s="17">
        <v>3950</v>
      </c>
      <c r="B165" s="16" t="s">
        <v>475</v>
      </c>
      <c r="C165" s="18">
        <v>0</v>
      </c>
      <c r="D165" s="18">
        <v>0</v>
      </c>
      <c r="E165" s="18">
        <v>0</v>
      </c>
      <c r="F165" s="18">
        <v>0</v>
      </c>
    </row>
    <row r="166" spans="1:6" ht="12.75" customHeight="1" x14ac:dyDescent="0.2">
      <c r="A166" s="17">
        <v>3960</v>
      </c>
      <c r="B166" s="16" t="s">
        <v>476</v>
      </c>
      <c r="C166" s="18">
        <v>0</v>
      </c>
      <c r="D166" s="18">
        <v>0</v>
      </c>
      <c r="E166" s="18">
        <v>0</v>
      </c>
      <c r="F166" s="18">
        <v>0</v>
      </c>
    </row>
    <row r="167" spans="1:6" ht="12.75" customHeight="1" x14ac:dyDescent="0.2">
      <c r="A167" s="17">
        <v>3999</v>
      </c>
      <c r="B167" s="16" t="s">
        <v>477</v>
      </c>
      <c r="C167" s="18">
        <v>-9886</v>
      </c>
      <c r="D167" s="18">
        <v>0</v>
      </c>
      <c r="E167" s="18">
        <v>9886</v>
      </c>
      <c r="F167" s="18">
        <v>-23191.52</v>
      </c>
    </row>
    <row r="168" spans="1:6" ht="12.75" customHeight="1" x14ac:dyDescent="0.2">
      <c r="A168" s="17">
        <v>4000</v>
      </c>
      <c r="B168" s="16" t="s">
        <v>20</v>
      </c>
      <c r="C168" s="18">
        <v>0</v>
      </c>
      <c r="D168" s="18">
        <v>0</v>
      </c>
      <c r="E168" s="18">
        <v>0</v>
      </c>
      <c r="F168" s="18">
        <v>0</v>
      </c>
    </row>
    <row r="169" spans="1:6" ht="12.75" customHeight="1" x14ac:dyDescent="0.2">
      <c r="A169" s="17">
        <v>4010</v>
      </c>
      <c r="B169" s="16" t="s">
        <v>478</v>
      </c>
      <c r="C169" s="18">
        <v>0</v>
      </c>
      <c r="D169" s="18">
        <v>0</v>
      </c>
      <c r="E169" s="18">
        <v>0</v>
      </c>
      <c r="F169" s="18">
        <v>0</v>
      </c>
    </row>
    <row r="170" spans="1:6" ht="12.75" customHeight="1" x14ac:dyDescent="0.2">
      <c r="A170" s="17">
        <v>4020</v>
      </c>
      <c r="B170" s="16" t="s">
        <v>479</v>
      </c>
      <c r="C170" s="18">
        <v>0</v>
      </c>
      <c r="D170" s="18">
        <v>0</v>
      </c>
      <c r="E170" s="18">
        <v>0</v>
      </c>
      <c r="F170" s="18">
        <v>0</v>
      </c>
    </row>
    <row r="171" spans="1:6" ht="12.75" customHeight="1" x14ac:dyDescent="0.2">
      <c r="A171" s="17">
        <v>4030</v>
      </c>
      <c r="B171" s="16" t="s">
        <v>480</v>
      </c>
      <c r="C171" s="18">
        <v>0</v>
      </c>
      <c r="D171" s="18">
        <v>0</v>
      </c>
      <c r="E171" s="18">
        <v>0</v>
      </c>
      <c r="F171" s="18">
        <v>0</v>
      </c>
    </row>
    <row r="172" spans="1:6" ht="12.75" customHeight="1" x14ac:dyDescent="0.2">
      <c r="A172" s="17">
        <v>4098</v>
      </c>
      <c r="B172" s="16" t="s">
        <v>481</v>
      </c>
      <c r="C172" s="18">
        <v>0</v>
      </c>
      <c r="D172" s="18">
        <v>0</v>
      </c>
      <c r="E172" s="18">
        <v>0</v>
      </c>
      <c r="F172" s="18">
        <v>0</v>
      </c>
    </row>
    <row r="173" spans="1:6" ht="12.75" customHeight="1" x14ac:dyDescent="0.2">
      <c r="A173" s="17">
        <v>4099</v>
      </c>
      <c r="B173" s="16" t="s">
        <v>482</v>
      </c>
      <c r="C173" s="18">
        <v>-296730.2</v>
      </c>
      <c r="D173" s="18">
        <v>75748</v>
      </c>
      <c r="E173" s="18">
        <v>372478.2</v>
      </c>
      <c r="F173" s="18">
        <v>-300417.96000000002</v>
      </c>
    </row>
    <row r="174" spans="1:6" ht="12.75" customHeight="1" x14ac:dyDescent="0.2">
      <c r="A174" s="17">
        <v>4100</v>
      </c>
      <c r="B174" s="16" t="s">
        <v>483</v>
      </c>
      <c r="C174" s="18">
        <v>0</v>
      </c>
      <c r="D174" s="18">
        <v>0</v>
      </c>
      <c r="E174" s="18">
        <v>0</v>
      </c>
      <c r="F174" s="18">
        <v>0</v>
      </c>
    </row>
    <row r="175" spans="1:6" ht="12.75" customHeight="1" x14ac:dyDescent="0.2">
      <c r="A175" s="17">
        <v>4110</v>
      </c>
      <c r="B175" s="16" t="s">
        <v>484</v>
      </c>
      <c r="C175" s="18">
        <v>0</v>
      </c>
      <c r="D175" s="18">
        <v>0</v>
      </c>
      <c r="E175" s="18">
        <v>0</v>
      </c>
      <c r="F175" s="18">
        <v>0</v>
      </c>
    </row>
    <row r="176" spans="1:6" ht="12.75" customHeight="1" x14ac:dyDescent="0.2">
      <c r="A176" s="17">
        <v>4120</v>
      </c>
      <c r="B176" s="16" t="s">
        <v>485</v>
      </c>
      <c r="C176" s="18">
        <v>0</v>
      </c>
      <c r="D176" s="18">
        <v>0</v>
      </c>
      <c r="E176" s="18">
        <v>0</v>
      </c>
      <c r="F176" s="18">
        <v>0</v>
      </c>
    </row>
    <row r="177" spans="1:6" ht="12.75" customHeight="1" x14ac:dyDescent="0.2">
      <c r="A177" s="17">
        <v>4130</v>
      </c>
      <c r="B177" s="16" t="s">
        <v>486</v>
      </c>
      <c r="C177" s="18">
        <v>0</v>
      </c>
      <c r="D177" s="18">
        <v>0</v>
      </c>
      <c r="E177" s="18">
        <v>0</v>
      </c>
      <c r="F177" s="18">
        <v>0</v>
      </c>
    </row>
    <row r="178" spans="1:6" ht="12.75" customHeight="1" x14ac:dyDescent="0.2">
      <c r="A178" s="17">
        <v>4140</v>
      </c>
      <c r="B178" s="16" t="s">
        <v>487</v>
      </c>
      <c r="C178" s="18">
        <v>0</v>
      </c>
      <c r="D178" s="18">
        <v>0</v>
      </c>
      <c r="E178" s="18">
        <v>0</v>
      </c>
      <c r="F178" s="18">
        <v>0</v>
      </c>
    </row>
    <row r="179" spans="1:6" ht="12.75" customHeight="1" x14ac:dyDescent="0.2">
      <c r="A179" s="17">
        <v>4150</v>
      </c>
      <c r="B179" s="16" t="s">
        <v>488</v>
      </c>
      <c r="C179" s="18">
        <v>0</v>
      </c>
      <c r="D179" s="18">
        <v>0</v>
      </c>
      <c r="E179" s="18">
        <v>0</v>
      </c>
      <c r="F179" s="18">
        <v>0</v>
      </c>
    </row>
    <row r="180" spans="1:6" ht="12.75" customHeight="1" x14ac:dyDescent="0.2">
      <c r="A180" s="17">
        <v>4160</v>
      </c>
      <c r="B180" s="16" t="s">
        <v>489</v>
      </c>
      <c r="C180" s="18">
        <v>0</v>
      </c>
      <c r="D180" s="18">
        <v>0</v>
      </c>
      <c r="E180" s="18">
        <v>0</v>
      </c>
      <c r="F180" s="18">
        <v>0</v>
      </c>
    </row>
    <row r="181" spans="1:6" ht="12.75" customHeight="1" x14ac:dyDescent="0.2">
      <c r="A181" s="17">
        <v>4199</v>
      </c>
      <c r="B181" s="16" t="s">
        <v>490</v>
      </c>
      <c r="C181" s="18">
        <v>0</v>
      </c>
      <c r="D181" s="18">
        <v>0</v>
      </c>
      <c r="E181" s="18">
        <v>0</v>
      </c>
      <c r="F181" s="18">
        <v>0</v>
      </c>
    </row>
    <row r="182" spans="1:6" ht="12.75" customHeight="1" x14ac:dyDescent="0.2">
      <c r="A182" s="17">
        <v>4999</v>
      </c>
      <c r="B182" s="16" t="s">
        <v>491</v>
      </c>
      <c r="C182" s="18">
        <v>0</v>
      </c>
      <c r="D182" s="18">
        <v>0</v>
      </c>
      <c r="E182" s="18">
        <v>0</v>
      </c>
      <c r="F182" s="18">
        <v>0</v>
      </c>
    </row>
  </sheetData>
  <sheetProtection selectLockedCells="1" selectUnlockedCells="1"/>
  <mergeCells count="1">
    <mergeCell ref="A1:F1"/>
  </mergeCells>
  <pageMargins left="0.78740157480314998" right="0.78740157480314998" top="0.78740157480314998" bottom="0.78740157480314998" header="0.39370078740157499" footer="0.39370078740157499"/>
  <pageSetup paperSize="9" fitToWidth="0" fitToHeight="0" orientation="portrait" r:id="rId1"/>
  <headerFooter>
    <oddHeader>&amp;L&amp;"Arial"&amp;10&amp;K000000Regnskabsrapport&amp;R&amp;"Arial"&amp;10&amp;K00000014-07-2019 18:23</oddHeader>
    <oddFooter>&amp;C&amp;"Arial"&amp;10&amp;K000000Side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2215-CC22-4D6F-98B8-A1253CB7D7C1}">
  <sheetPr codeName="Ark2">
    <tabColor theme="2" tint="-0.249977111117893"/>
  </sheetPr>
  <dimension ref="A1:I19"/>
  <sheetViews>
    <sheetView showGridLines="0" workbookViewId="0">
      <selection activeCell="D18" sqref="D18:F18"/>
    </sheetView>
  </sheetViews>
  <sheetFormatPr defaultRowHeight="12.75" x14ac:dyDescent="0.2"/>
  <sheetData>
    <row r="1" spans="1:9" ht="23.25" x14ac:dyDescent="0.35">
      <c r="A1" s="62" t="s">
        <v>201</v>
      </c>
      <c r="B1" s="62"/>
      <c r="C1" s="62"/>
      <c r="D1" s="62"/>
      <c r="E1" s="62"/>
      <c r="F1" s="62"/>
      <c r="G1" s="62"/>
      <c r="H1" s="62"/>
      <c r="I1" s="62"/>
    </row>
    <row r="2" spans="1:9" ht="12.75" customHeight="1" x14ac:dyDescent="0.35">
      <c r="A2" s="25"/>
    </row>
    <row r="3" spans="1:9" ht="23.25" x14ac:dyDescent="0.35">
      <c r="A3" s="25"/>
      <c r="H3" s="27" t="s">
        <v>208</v>
      </c>
    </row>
    <row r="5" spans="1:9" ht="15" x14ac:dyDescent="0.2">
      <c r="A5" s="61" t="s">
        <v>202</v>
      </c>
      <c r="B5" s="61"/>
      <c r="C5" s="61"/>
      <c r="D5" s="61"/>
      <c r="E5" s="61"/>
      <c r="F5" s="61"/>
      <c r="G5" s="61"/>
      <c r="H5" s="26">
        <v>2</v>
      </c>
    </row>
    <row r="6" spans="1:9" ht="15" x14ac:dyDescent="0.2">
      <c r="A6" s="26"/>
      <c r="H6" s="26"/>
    </row>
    <row r="7" spans="1:9" ht="15" x14ac:dyDescent="0.2">
      <c r="A7" s="61" t="s">
        <v>241</v>
      </c>
      <c r="B7" s="61"/>
      <c r="C7" s="61"/>
      <c r="D7" s="61"/>
      <c r="E7" s="61"/>
      <c r="F7" s="61"/>
      <c r="G7" s="61"/>
      <c r="H7" s="26">
        <v>3</v>
      </c>
    </row>
    <row r="8" spans="1:9" ht="15" x14ac:dyDescent="0.2">
      <c r="A8" s="26"/>
      <c r="H8" s="26"/>
    </row>
    <row r="9" spans="1:9" ht="15" x14ac:dyDescent="0.2">
      <c r="A9" s="61" t="s">
        <v>203</v>
      </c>
      <c r="B9" s="61"/>
      <c r="C9" s="61"/>
      <c r="D9" s="61"/>
      <c r="E9" s="61"/>
      <c r="F9" s="61"/>
      <c r="G9" s="61"/>
      <c r="H9" s="26">
        <v>4</v>
      </c>
    </row>
    <row r="10" spans="1:9" ht="15" x14ac:dyDescent="0.2">
      <c r="A10" s="26"/>
      <c r="H10" s="26"/>
    </row>
    <row r="11" spans="1:9" ht="15" x14ac:dyDescent="0.2">
      <c r="A11" s="61" t="s">
        <v>204</v>
      </c>
      <c r="B11" s="61"/>
      <c r="C11" s="61"/>
      <c r="D11" s="61"/>
      <c r="E11" s="61"/>
      <c r="F11" s="61"/>
      <c r="G11" s="61"/>
      <c r="H11" s="26">
        <v>5</v>
      </c>
    </row>
    <row r="12" spans="1:9" ht="15" x14ac:dyDescent="0.2">
      <c r="A12" s="26"/>
      <c r="H12" s="26"/>
    </row>
    <row r="13" spans="1:9" ht="15" x14ac:dyDescent="0.2">
      <c r="A13" s="61" t="s">
        <v>205</v>
      </c>
      <c r="B13" s="61"/>
      <c r="C13" s="61"/>
      <c r="D13" s="61"/>
      <c r="E13" s="61"/>
      <c r="F13" s="61"/>
      <c r="G13" s="61"/>
      <c r="H13" s="26">
        <v>6</v>
      </c>
    </row>
    <row r="14" spans="1:9" ht="15" x14ac:dyDescent="0.2">
      <c r="A14" s="26"/>
      <c r="H14" s="26"/>
    </row>
    <row r="15" spans="1:9" ht="15" x14ac:dyDescent="0.2">
      <c r="A15" s="61" t="s">
        <v>206</v>
      </c>
      <c r="B15" s="61"/>
      <c r="C15" s="61"/>
      <c r="D15" s="61"/>
      <c r="E15" s="61"/>
      <c r="F15" s="61"/>
      <c r="G15" s="61"/>
      <c r="H15" s="26">
        <v>7</v>
      </c>
    </row>
    <row r="16" spans="1:9" ht="15" x14ac:dyDescent="0.2">
      <c r="A16" s="26"/>
      <c r="H16" s="26"/>
    </row>
    <row r="17" spans="1:8" ht="15" x14ac:dyDescent="0.2">
      <c r="A17" s="61" t="s">
        <v>207</v>
      </c>
      <c r="B17" s="61"/>
      <c r="C17" s="61"/>
      <c r="D17" s="61"/>
      <c r="E17" s="61"/>
      <c r="F17" s="61"/>
      <c r="G17" s="61"/>
      <c r="H17" s="26">
        <v>8</v>
      </c>
    </row>
    <row r="18" spans="1:8" ht="15" x14ac:dyDescent="0.2">
      <c r="A18" s="26"/>
      <c r="H18" s="26"/>
    </row>
    <row r="19" spans="1:8" ht="15" x14ac:dyDescent="0.2">
      <c r="A19" s="61" t="s">
        <v>196</v>
      </c>
      <c r="B19" s="61"/>
      <c r="C19" s="61"/>
      <c r="D19" s="61"/>
      <c r="E19" s="61"/>
      <c r="F19" s="61"/>
      <c r="G19" s="61"/>
      <c r="H19" s="26">
        <v>9</v>
      </c>
    </row>
  </sheetData>
  <sheetProtection algorithmName="SHA-512" hashValue="O0dcM0EpVvehiLHI4+iG74/T7yHaKEliyWe+A638klNmlI7FyZ0+XpaqI8/0zbFttRHrtOKS3m+xLQb7b3PJzg==" saltValue="XUddyDb0AYttime+Pxoc3w==" spinCount="100000" sheet="1" objects="1" scenarios="1" selectLockedCells="1"/>
  <mergeCells count="9">
    <mergeCell ref="A17:G17"/>
    <mergeCell ref="A19:G19"/>
    <mergeCell ref="A1:I1"/>
    <mergeCell ref="A5:G5"/>
    <mergeCell ref="A7:G7"/>
    <mergeCell ref="A9:G9"/>
    <mergeCell ref="A11:G11"/>
    <mergeCell ref="A13:G13"/>
    <mergeCell ref="A15:G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&amp;L&amp;A&amp;R&amp;P af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46D2-13EE-4DB8-9F34-DF57A8B0E374}">
  <sheetPr codeName="Ark3">
    <tabColor theme="3" tint="0.59999389629810485"/>
  </sheetPr>
  <dimension ref="A1:I25"/>
  <sheetViews>
    <sheetView showGridLines="0" workbookViewId="0">
      <selection activeCell="D18" sqref="D18:F18"/>
    </sheetView>
  </sheetViews>
  <sheetFormatPr defaultRowHeight="12.75" x14ac:dyDescent="0.2"/>
  <cols>
    <col min="1" max="1" width="19.7109375" bestFit="1" customWidth="1"/>
    <col min="2" max="2" width="26.42578125" customWidth="1"/>
    <col min="3" max="3" width="27.5703125" style="24" bestFit="1" customWidth="1"/>
    <col min="4" max="4" width="9.140625" style="24"/>
  </cols>
  <sheetData>
    <row r="1" spans="1:9" ht="23.25" x14ac:dyDescent="0.35">
      <c r="A1" s="62" t="s">
        <v>202</v>
      </c>
      <c r="B1" s="62"/>
      <c r="C1" s="62"/>
      <c r="D1" s="62"/>
      <c r="E1" s="25"/>
      <c r="F1" s="25"/>
      <c r="G1" s="25"/>
      <c r="H1" s="25"/>
      <c r="I1" s="25"/>
    </row>
    <row r="5" spans="1:9" ht="17.25" customHeight="1" x14ac:dyDescent="0.25">
      <c r="A5" s="28" t="s">
        <v>209</v>
      </c>
      <c r="B5" s="26" t="s">
        <v>210</v>
      </c>
      <c r="C5" s="28" t="s">
        <v>199</v>
      </c>
    </row>
    <row r="6" spans="1:9" ht="17.25" customHeight="1" x14ac:dyDescent="0.25">
      <c r="A6" s="26"/>
      <c r="B6" s="26" t="s">
        <v>211</v>
      </c>
      <c r="C6" s="28" t="s">
        <v>219</v>
      </c>
    </row>
    <row r="7" spans="1:9" ht="17.25" customHeight="1" x14ac:dyDescent="0.25">
      <c r="A7" s="26"/>
      <c r="B7" s="26"/>
      <c r="C7" s="28" t="s">
        <v>220</v>
      </c>
    </row>
    <row r="8" spans="1:9" ht="17.25" customHeight="1" x14ac:dyDescent="0.25">
      <c r="A8" s="26"/>
      <c r="B8" s="26" t="s">
        <v>212</v>
      </c>
      <c r="C8" s="28" t="s">
        <v>221</v>
      </c>
      <c r="D8" s="45">
        <f>+Forside!D18</f>
        <v>2022</v>
      </c>
    </row>
    <row r="9" spans="1:9" ht="17.25" customHeight="1" x14ac:dyDescent="0.25">
      <c r="A9" s="26"/>
      <c r="B9" s="26" t="s">
        <v>213</v>
      </c>
      <c r="C9" s="28" t="s">
        <v>222</v>
      </c>
    </row>
    <row r="10" spans="1:9" ht="17.25" customHeight="1" x14ac:dyDescent="0.2">
      <c r="A10" s="26"/>
      <c r="B10" s="26" t="s">
        <v>223</v>
      </c>
      <c r="C10" s="29" t="s">
        <v>224</v>
      </c>
    </row>
    <row r="11" spans="1:9" ht="17.25" customHeight="1" x14ac:dyDescent="0.25">
      <c r="A11" s="26"/>
      <c r="B11" s="26"/>
      <c r="C11" s="28"/>
    </row>
    <row r="12" spans="1:9" ht="17.25" customHeight="1" x14ac:dyDescent="0.25">
      <c r="A12" s="28" t="s">
        <v>214</v>
      </c>
      <c r="B12" s="26" t="s">
        <v>314</v>
      </c>
      <c r="C12" s="42" t="s">
        <v>225</v>
      </c>
    </row>
    <row r="13" spans="1:9" ht="17.25" customHeight="1" x14ac:dyDescent="0.25">
      <c r="A13" s="26"/>
      <c r="B13" s="26" t="s">
        <v>315</v>
      </c>
      <c r="C13" s="42" t="s">
        <v>226</v>
      </c>
    </row>
    <row r="14" spans="1:9" ht="17.25" customHeight="1" x14ac:dyDescent="0.25">
      <c r="A14" s="26"/>
      <c r="B14" s="26" t="s">
        <v>316</v>
      </c>
      <c r="C14" s="42" t="s">
        <v>227</v>
      </c>
    </row>
    <row r="15" spans="1:9" ht="17.25" customHeight="1" x14ac:dyDescent="0.25">
      <c r="A15" s="26"/>
      <c r="B15" s="26" t="s">
        <v>215</v>
      </c>
      <c r="C15" s="42" t="s">
        <v>228</v>
      </c>
    </row>
    <row r="16" spans="1:9" ht="17.25" customHeight="1" x14ac:dyDescent="0.25">
      <c r="A16" s="26"/>
      <c r="B16" s="26" t="s">
        <v>215</v>
      </c>
      <c r="C16" s="42" t="s">
        <v>229</v>
      </c>
    </row>
    <row r="17" spans="1:3" ht="17.25" customHeight="1" x14ac:dyDescent="0.25">
      <c r="A17" s="26"/>
      <c r="B17" s="26" t="s">
        <v>335</v>
      </c>
      <c r="C17" s="42" t="s">
        <v>492</v>
      </c>
    </row>
    <row r="18" spans="1:3" ht="17.25" customHeight="1" x14ac:dyDescent="0.25">
      <c r="A18" s="26"/>
      <c r="B18" s="26" t="s">
        <v>335</v>
      </c>
      <c r="C18" s="42" t="s">
        <v>493</v>
      </c>
    </row>
    <row r="19" spans="1:3" ht="17.25" customHeight="1" x14ac:dyDescent="0.25">
      <c r="A19" s="26"/>
      <c r="B19" s="26" t="s">
        <v>335</v>
      </c>
      <c r="C19" s="42" t="s">
        <v>231</v>
      </c>
    </row>
    <row r="20" spans="1:3" ht="17.25" customHeight="1" x14ac:dyDescent="0.25">
      <c r="A20" s="26"/>
      <c r="B20" s="26" t="s">
        <v>335</v>
      </c>
      <c r="C20" s="42" t="s">
        <v>496</v>
      </c>
    </row>
    <row r="21" spans="1:3" ht="17.25" customHeight="1" x14ac:dyDescent="0.25">
      <c r="A21" s="26"/>
      <c r="B21" s="26" t="s">
        <v>335</v>
      </c>
      <c r="C21" s="42" t="s">
        <v>494</v>
      </c>
    </row>
    <row r="22" spans="1:3" ht="17.25" customHeight="1" x14ac:dyDescent="0.25">
      <c r="A22" s="26"/>
      <c r="B22" s="26"/>
      <c r="C22" s="28"/>
    </row>
    <row r="23" spans="1:3" ht="17.25" customHeight="1" x14ac:dyDescent="0.25">
      <c r="A23" s="28" t="s">
        <v>216</v>
      </c>
      <c r="B23" s="26" t="s">
        <v>217</v>
      </c>
      <c r="C23" s="42" t="s">
        <v>232</v>
      </c>
    </row>
    <row r="24" spans="1:3" ht="17.25" customHeight="1" x14ac:dyDescent="0.25">
      <c r="A24" s="26"/>
      <c r="B24" s="26" t="s">
        <v>217</v>
      </c>
      <c r="C24" s="42" t="s">
        <v>230</v>
      </c>
    </row>
    <row r="25" spans="1:3" ht="17.25" customHeight="1" x14ac:dyDescent="0.25">
      <c r="A25" s="26"/>
      <c r="B25" s="26" t="s">
        <v>218</v>
      </c>
      <c r="C25" s="42" t="s">
        <v>495</v>
      </c>
    </row>
  </sheetData>
  <sheetProtection algorithmName="SHA-512" hashValue="ZNHxPzQFUQHRLmIPkR82EmjVHmibRhCfOyN1BhGQPyCpJsLKhJH/3Xbn0Fg/8mIMoodi0k0TrUH/1uz8N9QO2Q==" saltValue="DVpWVdO0U2cTI+ozEmw6ZA==" spinCount="100000" sheet="1" objects="1" scenarios="1" selectLockedCells="1"/>
  <mergeCells count="1">
    <mergeCell ref="A1:D1"/>
  </mergeCells>
  <hyperlinks>
    <hyperlink ref="C10" r:id="rId1" xr:uid="{4519CD51-72A1-415E-BF71-C6618058E877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 xml:space="preserve">&amp;L&amp;A&amp;R&amp;P af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9F3C-7026-4033-BBB8-1E0B7FCFE3CB}">
  <sheetPr codeName="Ark4">
    <tabColor theme="4" tint="0.59999389629810485"/>
  </sheetPr>
  <dimension ref="A1:I56"/>
  <sheetViews>
    <sheetView showGridLines="0" topLeftCell="A22" workbookViewId="0">
      <selection activeCell="D18" sqref="D18:F18"/>
    </sheetView>
  </sheetViews>
  <sheetFormatPr defaultRowHeight="12.75" x14ac:dyDescent="0.2"/>
  <cols>
    <col min="1" max="2" width="29.5703125" customWidth="1"/>
    <col min="3" max="3" width="31" customWidth="1"/>
  </cols>
  <sheetData>
    <row r="1" spans="1:9" ht="23.25" x14ac:dyDescent="0.35">
      <c r="A1" s="62" t="s">
        <v>240</v>
      </c>
      <c r="B1" s="62"/>
      <c r="C1" s="62"/>
      <c r="D1" s="25"/>
      <c r="E1" s="25"/>
      <c r="F1" s="25"/>
      <c r="G1" s="25"/>
      <c r="H1" s="25"/>
      <c r="I1" s="25"/>
    </row>
    <row r="4" spans="1:9" ht="14.25" x14ac:dyDescent="0.2">
      <c r="A4" s="63" t="s">
        <v>233</v>
      </c>
      <c r="B4" s="63"/>
      <c r="C4" s="63"/>
    </row>
    <row r="5" spans="1:9" ht="14.25" x14ac:dyDescent="0.2">
      <c r="A5" s="63" t="s">
        <v>320</v>
      </c>
      <c r="B5" s="63"/>
      <c r="C5" s="63"/>
    </row>
    <row r="6" spans="1:9" ht="14.25" x14ac:dyDescent="0.2">
      <c r="A6" s="63" t="s">
        <v>234</v>
      </c>
      <c r="B6" s="63"/>
      <c r="C6" s="63"/>
    </row>
    <row r="7" spans="1:9" ht="14.25" x14ac:dyDescent="0.2">
      <c r="A7" s="30"/>
    </row>
    <row r="8" spans="1:9" ht="14.25" x14ac:dyDescent="0.2">
      <c r="A8" s="63" t="s">
        <v>235</v>
      </c>
      <c r="B8" s="63"/>
      <c r="C8" s="63"/>
    </row>
    <row r="9" spans="1:9" ht="14.25" x14ac:dyDescent="0.2">
      <c r="A9" s="63" t="s">
        <v>321</v>
      </c>
      <c r="B9" s="63"/>
      <c r="C9" s="63"/>
    </row>
    <row r="10" spans="1:9" ht="14.25" x14ac:dyDescent="0.2">
      <c r="A10" s="63" t="s">
        <v>236</v>
      </c>
      <c r="B10" s="63"/>
      <c r="C10" s="63"/>
    </row>
    <row r="11" spans="1:9" ht="14.25" x14ac:dyDescent="0.2">
      <c r="A11" s="30"/>
    </row>
    <row r="12" spans="1:9" ht="14.25" x14ac:dyDescent="0.2">
      <c r="A12" s="63" t="s">
        <v>237</v>
      </c>
      <c r="B12" s="63"/>
      <c r="C12" s="63"/>
    </row>
    <row r="13" spans="1:9" ht="14.25" x14ac:dyDescent="0.2">
      <c r="A13" s="63" t="s">
        <v>238</v>
      </c>
      <c r="B13" s="63"/>
      <c r="C13" s="63"/>
    </row>
    <row r="14" spans="1:9" ht="14.25" x14ac:dyDescent="0.2">
      <c r="A14" s="31"/>
      <c r="B14" s="31"/>
      <c r="C14" s="31"/>
    </row>
    <row r="15" spans="1:9" ht="14.25" x14ac:dyDescent="0.2">
      <c r="A15" s="30"/>
    </row>
    <row r="16" spans="1:9" ht="14.25" x14ac:dyDescent="0.2">
      <c r="A16" s="30" t="s">
        <v>312</v>
      </c>
    </row>
    <row r="23" spans="1:3" x14ac:dyDescent="0.2">
      <c r="A23" s="32" t="str">
        <f>+Foreningsoplysninger!C12</f>
        <v>Søren Sørensen</v>
      </c>
      <c r="C23" s="32" t="str">
        <f>+Foreningsoplysninger!C17</f>
        <v>Rene Hansen</v>
      </c>
    </row>
    <row r="24" spans="1:3" x14ac:dyDescent="0.2">
      <c r="A24" s="33" t="s">
        <v>317</v>
      </c>
      <c r="C24" s="33" t="s">
        <v>336</v>
      </c>
    </row>
    <row r="31" spans="1:3" x14ac:dyDescent="0.2">
      <c r="A31" s="32" t="str">
        <f>+Foreningsoplysninger!C13</f>
        <v>Benni Hansen</v>
      </c>
      <c r="C31" s="32" t="str">
        <f>+Foreningsoplysninger!C18</f>
        <v>Stine Kjær-Lefevre</v>
      </c>
    </row>
    <row r="32" spans="1:3" x14ac:dyDescent="0.2">
      <c r="A32" s="33" t="s">
        <v>318</v>
      </c>
      <c r="C32" s="33" t="s">
        <v>336</v>
      </c>
    </row>
    <row r="39" spans="1:3" x14ac:dyDescent="0.2">
      <c r="A39" s="32" t="str">
        <f>+Foreningsoplysninger!C14</f>
        <v>Villy Max Hansen</v>
      </c>
      <c r="C39" s="32" t="str">
        <f>+Foreningsoplysninger!C19</f>
        <v>Tatjana Loetzke</v>
      </c>
    </row>
    <row r="40" spans="1:3" x14ac:dyDescent="0.2">
      <c r="A40" s="33" t="s">
        <v>319</v>
      </c>
      <c r="C40" s="33" t="s">
        <v>336</v>
      </c>
    </row>
    <row r="47" spans="1:3" x14ac:dyDescent="0.2">
      <c r="A47" s="32" t="str">
        <f>+Foreningsoplysninger!C15</f>
        <v>Helle Broberg</v>
      </c>
      <c r="C47" s="32" t="str">
        <f>+Foreningsoplysninger!C20</f>
        <v>?</v>
      </c>
    </row>
    <row r="48" spans="1:3" x14ac:dyDescent="0.2">
      <c r="A48" s="33" t="s">
        <v>239</v>
      </c>
      <c r="C48" s="33" t="s">
        <v>336</v>
      </c>
    </row>
    <row r="55" spans="1:3" x14ac:dyDescent="0.2">
      <c r="A55" s="32" t="str">
        <f>+Foreningsoplysninger!C16</f>
        <v>Lene Lund-Sørensen</v>
      </c>
      <c r="C55" s="32" t="str">
        <f>+Foreningsoplysninger!C21</f>
        <v>Danny Eriksen</v>
      </c>
    </row>
    <row r="56" spans="1:3" x14ac:dyDescent="0.2">
      <c r="A56" s="33" t="s">
        <v>239</v>
      </c>
      <c r="C56" s="33" t="s">
        <v>336</v>
      </c>
    </row>
  </sheetData>
  <sheetProtection algorithmName="SHA-512" hashValue="1FH5N36AOmNQ9lga4HDm/MMV1hmdpPayHCrqm71ilAW3ra4vckljOtqnJIuaG4fE0a0yLf5wVOR0jv+tt+JniA==" saltValue="NPO4e8DCbkSC4PhbDyGerw==" spinCount="100000" sheet="1" objects="1" scenarios="1" selectLockedCells="1"/>
  <mergeCells count="9">
    <mergeCell ref="A12:C12"/>
    <mergeCell ref="A13:C13"/>
    <mergeCell ref="A1:C1"/>
    <mergeCell ref="A4:C4"/>
    <mergeCell ref="A5:C5"/>
    <mergeCell ref="A6:C6"/>
    <mergeCell ref="A8:C8"/>
    <mergeCell ref="A9:C9"/>
    <mergeCell ref="A10:C10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 xml:space="preserve">&amp;L&amp;A&amp;R&amp;P af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308D-FE8D-415D-A00E-DF579E8D9E59}">
  <sheetPr codeName="Ark5">
    <tabColor theme="5" tint="0.59999389629810485"/>
  </sheetPr>
  <dimension ref="A1:H50"/>
  <sheetViews>
    <sheetView showGridLines="0" workbookViewId="0">
      <selection activeCell="D18" sqref="D18:F18"/>
    </sheetView>
  </sheetViews>
  <sheetFormatPr defaultRowHeight="12.75" x14ac:dyDescent="0.2"/>
  <cols>
    <col min="4" max="4" width="12.85546875" customWidth="1"/>
    <col min="5" max="5" width="5.140625" customWidth="1"/>
    <col min="8" max="8" width="21.140625" customWidth="1"/>
  </cols>
  <sheetData>
    <row r="1" spans="1:8" ht="23.25" x14ac:dyDescent="0.35">
      <c r="A1" s="62" t="s">
        <v>203</v>
      </c>
      <c r="B1" s="62"/>
      <c r="C1" s="62"/>
      <c r="D1" s="62"/>
      <c r="E1" s="62"/>
      <c r="F1" s="62"/>
      <c r="G1" s="62"/>
      <c r="H1" s="62"/>
    </row>
    <row r="3" spans="1:8" ht="15" x14ac:dyDescent="0.25">
      <c r="A3" s="67" t="s">
        <v>242</v>
      </c>
      <c r="B3" s="67"/>
      <c r="C3" s="67"/>
      <c r="D3" s="67"/>
      <c r="E3" s="67"/>
      <c r="F3" s="67"/>
      <c r="G3" s="67"/>
      <c r="H3" s="67"/>
    </row>
    <row r="4" spans="1:8" x14ac:dyDescent="0.2">
      <c r="A4" s="64" t="s">
        <v>247</v>
      </c>
      <c r="B4" s="64"/>
      <c r="C4" s="64"/>
      <c r="D4" s="64"/>
      <c r="E4" s="64"/>
      <c r="F4" s="64"/>
      <c r="G4" s="64"/>
      <c r="H4" s="64"/>
    </row>
    <row r="5" spans="1:8" x14ac:dyDescent="0.2">
      <c r="A5" s="64" t="s">
        <v>256</v>
      </c>
      <c r="B5" s="64"/>
      <c r="C5" s="64"/>
      <c r="D5" s="64"/>
      <c r="E5">
        <f>+Forside!D18</f>
        <v>2022</v>
      </c>
    </row>
    <row r="6" spans="1:8" x14ac:dyDescent="0.2">
      <c r="A6" s="64" t="s">
        <v>322</v>
      </c>
      <c r="B6" s="64"/>
      <c r="C6" s="64"/>
      <c r="D6" s="64"/>
      <c r="E6" s="64"/>
      <c r="F6" s="64"/>
      <c r="G6" s="64"/>
      <c r="H6" s="64"/>
    </row>
    <row r="7" spans="1:8" x14ac:dyDescent="0.2">
      <c r="A7" s="64" t="s">
        <v>323</v>
      </c>
      <c r="B7" s="64"/>
      <c r="C7" s="64"/>
      <c r="D7" s="64"/>
      <c r="E7" s="64"/>
      <c r="F7" s="64"/>
      <c r="G7" s="64"/>
      <c r="H7" s="64"/>
    </row>
    <row r="8" spans="1:8" x14ac:dyDescent="0.2">
      <c r="A8" s="64" t="s">
        <v>254</v>
      </c>
      <c r="B8" s="64"/>
      <c r="C8" s="64"/>
      <c r="D8" s="64"/>
      <c r="E8" s="64"/>
      <c r="F8" s="64"/>
      <c r="G8" s="64"/>
      <c r="H8" s="64"/>
    </row>
    <row r="10" spans="1:8" ht="15" x14ac:dyDescent="0.25">
      <c r="A10" s="67" t="s">
        <v>248</v>
      </c>
      <c r="B10" s="67"/>
      <c r="C10" s="67"/>
      <c r="D10" s="67"/>
      <c r="E10" s="67"/>
      <c r="F10" s="67"/>
      <c r="G10" s="67"/>
      <c r="H10" s="67"/>
    </row>
    <row r="11" spans="1:8" x14ac:dyDescent="0.2">
      <c r="A11" s="64" t="s">
        <v>250</v>
      </c>
      <c r="B11" s="64"/>
      <c r="C11" s="64"/>
      <c r="D11" s="64"/>
      <c r="E11" s="64"/>
      <c r="F11" s="64"/>
      <c r="G11" s="64"/>
      <c r="H11" s="64"/>
    </row>
    <row r="12" spans="1:8" x14ac:dyDescent="0.2">
      <c r="A12" s="64" t="s">
        <v>324</v>
      </c>
      <c r="B12" s="64"/>
      <c r="C12" s="64"/>
      <c r="D12" s="64"/>
      <c r="E12" s="64"/>
      <c r="F12" s="64"/>
      <c r="G12" s="64"/>
      <c r="H12" s="64"/>
    </row>
    <row r="13" spans="1:8" x14ac:dyDescent="0.2">
      <c r="A13" s="64" t="s">
        <v>325</v>
      </c>
      <c r="B13" s="64"/>
      <c r="C13" s="64"/>
      <c r="D13" s="64"/>
      <c r="E13" s="64"/>
      <c r="F13" s="64"/>
      <c r="G13" s="64"/>
      <c r="H13" s="64"/>
    </row>
    <row r="14" spans="1:8" x14ac:dyDescent="0.2">
      <c r="A14" s="64" t="s">
        <v>326</v>
      </c>
      <c r="B14" s="64"/>
      <c r="C14" s="64"/>
      <c r="D14" s="64"/>
      <c r="E14" s="64"/>
      <c r="F14" s="64"/>
      <c r="G14" s="64"/>
      <c r="H14" s="64"/>
    </row>
    <row r="16" spans="1:8" ht="15" x14ac:dyDescent="0.25">
      <c r="A16" s="67" t="s">
        <v>243</v>
      </c>
      <c r="B16" s="67"/>
      <c r="C16" s="67"/>
      <c r="D16" s="67"/>
      <c r="E16" s="67"/>
      <c r="F16" s="67"/>
      <c r="G16" s="67"/>
      <c r="H16" s="67"/>
    </row>
    <row r="17" spans="1:8" x14ac:dyDescent="0.2">
      <c r="A17" s="64" t="s">
        <v>251</v>
      </c>
      <c r="B17" s="64"/>
      <c r="C17" s="64"/>
      <c r="D17" s="64"/>
      <c r="E17" s="64"/>
      <c r="F17" s="64"/>
      <c r="G17" s="64"/>
      <c r="H17" s="64"/>
    </row>
    <row r="18" spans="1:8" x14ac:dyDescent="0.2">
      <c r="A18" s="64" t="s">
        <v>252</v>
      </c>
      <c r="B18" s="64"/>
      <c r="C18" s="64"/>
      <c r="D18" s="64"/>
      <c r="E18" s="64"/>
      <c r="F18" s="64"/>
      <c r="G18" s="64"/>
      <c r="H18" s="64"/>
    </row>
    <row r="19" spans="1:8" x14ac:dyDescent="0.2">
      <c r="A19" s="64" t="s">
        <v>327</v>
      </c>
      <c r="B19" s="64"/>
      <c r="C19" s="64"/>
      <c r="D19" s="64"/>
      <c r="E19" s="64"/>
      <c r="F19" s="64"/>
      <c r="G19" s="64"/>
      <c r="H19" s="64"/>
    </row>
    <row r="22" spans="1:8" ht="15" x14ac:dyDescent="0.25">
      <c r="A22" s="67" t="s">
        <v>244</v>
      </c>
      <c r="B22" s="67"/>
      <c r="C22" s="67"/>
      <c r="D22" s="67"/>
      <c r="E22" s="67"/>
      <c r="F22" s="67"/>
      <c r="G22" s="67"/>
      <c r="H22" s="67"/>
    </row>
    <row r="23" spans="1:8" x14ac:dyDescent="0.2">
      <c r="A23" s="64" t="s">
        <v>249</v>
      </c>
      <c r="B23" s="64"/>
      <c r="C23" s="64"/>
      <c r="D23" s="64"/>
      <c r="E23" s="64"/>
      <c r="F23" s="64"/>
      <c r="G23" s="64"/>
      <c r="H23" s="64"/>
    </row>
    <row r="25" spans="1:8" ht="15" x14ac:dyDescent="0.25">
      <c r="A25" s="67" t="s">
        <v>245</v>
      </c>
      <c r="B25" s="67"/>
      <c r="C25" s="67"/>
      <c r="D25" s="67"/>
      <c r="E25" s="67"/>
      <c r="F25" s="67"/>
      <c r="G25" s="67"/>
      <c r="H25" s="67"/>
    </row>
    <row r="26" spans="1:8" x14ac:dyDescent="0.2">
      <c r="A26" s="64" t="s">
        <v>253</v>
      </c>
      <c r="B26" s="64"/>
      <c r="C26" s="64"/>
      <c r="D26" s="64"/>
      <c r="E26" s="64"/>
      <c r="F26" s="64"/>
      <c r="G26" s="64"/>
      <c r="H26" s="64"/>
    </row>
    <row r="27" spans="1:8" x14ac:dyDescent="0.2">
      <c r="A27" s="64" t="s">
        <v>328</v>
      </c>
      <c r="B27" s="64"/>
      <c r="C27" s="64"/>
      <c r="D27" s="64"/>
      <c r="E27" s="64"/>
      <c r="F27" s="64"/>
      <c r="G27" s="64"/>
      <c r="H27" s="64"/>
    </row>
    <row r="28" spans="1:8" x14ac:dyDescent="0.2">
      <c r="A28" s="64" t="s">
        <v>329</v>
      </c>
      <c r="B28" s="64"/>
      <c r="C28" s="64"/>
      <c r="D28" s="64"/>
      <c r="E28" s="64"/>
      <c r="F28" s="64"/>
      <c r="G28" s="64"/>
      <c r="H28" s="64"/>
    </row>
    <row r="29" spans="1:8" x14ac:dyDescent="0.2">
      <c r="A29" s="64" t="s">
        <v>255</v>
      </c>
      <c r="B29" s="64"/>
      <c r="C29" s="64"/>
      <c r="D29" s="64"/>
      <c r="E29" s="64"/>
      <c r="F29" s="64"/>
      <c r="G29" s="64"/>
      <c r="H29" s="64"/>
    </row>
    <row r="30" spans="1:8" x14ac:dyDescent="0.2">
      <c r="A30" s="64" t="s">
        <v>254</v>
      </c>
      <c r="B30" s="64"/>
      <c r="C30" s="64"/>
      <c r="D30" s="64"/>
      <c r="E30" s="64"/>
      <c r="F30" s="64"/>
      <c r="G30" s="64"/>
      <c r="H30" s="64"/>
    </row>
    <row r="32" spans="1:8" ht="15" x14ac:dyDescent="0.25">
      <c r="A32" s="67" t="s">
        <v>246</v>
      </c>
      <c r="B32" s="67"/>
      <c r="C32" s="67"/>
      <c r="D32" s="67"/>
      <c r="E32" s="67"/>
      <c r="F32" s="67"/>
      <c r="G32" s="67"/>
      <c r="H32" s="67"/>
    </row>
    <row r="33" spans="1:8" x14ac:dyDescent="0.2">
      <c r="A33" s="64" t="s">
        <v>257</v>
      </c>
      <c r="B33" s="64"/>
      <c r="C33" s="64"/>
      <c r="D33" s="64"/>
      <c r="E33">
        <f>+Forside!D18</f>
        <v>2022</v>
      </c>
      <c r="F33" s="64" t="s">
        <v>259</v>
      </c>
      <c r="G33" s="64"/>
      <c r="H33" s="64"/>
    </row>
    <row r="34" spans="1:8" x14ac:dyDescent="0.2">
      <c r="A34" s="64" t="s">
        <v>258</v>
      </c>
      <c r="B34" s="64"/>
      <c r="C34" s="64"/>
      <c r="D34" s="64"/>
      <c r="E34" s="64"/>
      <c r="F34" s="64"/>
      <c r="G34" s="64"/>
      <c r="H34" s="64"/>
    </row>
    <row r="35" spans="1:8" x14ac:dyDescent="0.2">
      <c r="A35" s="64" t="s">
        <v>330</v>
      </c>
      <c r="B35" s="64"/>
      <c r="C35" s="64"/>
      <c r="D35" s="64"/>
      <c r="E35" s="64"/>
      <c r="F35" s="64"/>
      <c r="G35" s="64"/>
      <c r="H35" s="64"/>
    </row>
    <row r="36" spans="1:8" x14ac:dyDescent="0.2">
      <c r="A36" s="34"/>
      <c r="B36" s="34"/>
      <c r="C36" s="34"/>
      <c r="D36" s="34"/>
      <c r="E36" s="34"/>
      <c r="F36" s="34"/>
      <c r="G36" s="34"/>
      <c r="H36" s="34"/>
    </row>
    <row r="37" spans="1:8" x14ac:dyDescent="0.2">
      <c r="A37" s="34"/>
      <c r="B37" s="34"/>
      <c r="C37" s="34"/>
      <c r="D37" s="34"/>
      <c r="E37" s="34"/>
      <c r="F37" s="34"/>
      <c r="G37" s="34"/>
      <c r="H37" s="34"/>
    </row>
    <row r="38" spans="1:8" x14ac:dyDescent="0.2">
      <c r="A38" s="34"/>
      <c r="B38" s="34"/>
      <c r="C38" s="34"/>
      <c r="D38" s="34"/>
      <c r="E38" s="34"/>
      <c r="F38" s="34"/>
      <c r="G38" s="34"/>
      <c r="H38" s="34"/>
    </row>
    <row r="40" spans="1:8" x14ac:dyDescent="0.2">
      <c r="A40" s="23" t="s">
        <v>312</v>
      </c>
    </row>
    <row r="49" spans="2:8" x14ac:dyDescent="0.2">
      <c r="B49" s="65" t="str">
        <f>+Foreningsoplysninger!C23</f>
        <v>Finn Håkansson</v>
      </c>
      <c r="C49" s="65"/>
      <c r="D49" s="65"/>
      <c r="F49" s="65" t="str">
        <f>+Foreningsoplysninger!C24</f>
        <v>Thomas Lefevre</v>
      </c>
      <c r="G49" s="65"/>
      <c r="H49" s="65"/>
    </row>
    <row r="50" spans="2:8" x14ac:dyDescent="0.2">
      <c r="B50" s="66" t="s">
        <v>216</v>
      </c>
      <c r="C50" s="66"/>
      <c r="D50" s="66"/>
      <c r="F50" s="66" t="s">
        <v>216</v>
      </c>
      <c r="G50" s="66"/>
      <c r="H50" s="66"/>
    </row>
  </sheetData>
  <sheetProtection algorithmName="SHA-512" hashValue="r1lmPrpep1Mc4w/XB2XKV2s9Wo+hxu85UM+f0mjEf+FmcljpxjCk23Lc+5lZiDtvWeloB3/mo2Uhooc3+GIilw==" saltValue="VaYc03u5S051V7rLCMTTIA==" spinCount="100000" sheet="1" objects="1" scenarios="1" selectLockedCells="1"/>
  <mergeCells count="33">
    <mergeCell ref="A1:H1"/>
    <mergeCell ref="A30:H30"/>
    <mergeCell ref="A32:H32"/>
    <mergeCell ref="A33:D33"/>
    <mergeCell ref="F33:H33"/>
    <mergeCell ref="A16:H16"/>
    <mergeCell ref="A10:H10"/>
    <mergeCell ref="A22:H22"/>
    <mergeCell ref="A23:H23"/>
    <mergeCell ref="A25:H25"/>
    <mergeCell ref="A26:H26"/>
    <mergeCell ref="A4:H4"/>
    <mergeCell ref="A5:D5"/>
    <mergeCell ref="A6:H6"/>
    <mergeCell ref="A7:H7"/>
    <mergeCell ref="A3:H3"/>
    <mergeCell ref="F50:H50"/>
    <mergeCell ref="B49:D49"/>
    <mergeCell ref="B50:D50"/>
    <mergeCell ref="A19:H19"/>
    <mergeCell ref="A34:H34"/>
    <mergeCell ref="A35:H35"/>
    <mergeCell ref="A29:H29"/>
    <mergeCell ref="A28:H28"/>
    <mergeCell ref="A14:H14"/>
    <mergeCell ref="A17:H17"/>
    <mergeCell ref="A18:H18"/>
    <mergeCell ref="F49:H49"/>
    <mergeCell ref="A8:H8"/>
    <mergeCell ref="A11:H11"/>
    <mergeCell ref="A12:H12"/>
    <mergeCell ref="A13:H13"/>
    <mergeCell ref="A27:H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&amp;L&amp;A&amp;R&amp;P af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C969-BEC0-4384-8CDC-88BAC80A1CF3}">
  <sheetPr codeName="Ark6"/>
  <dimension ref="A1:A49"/>
  <sheetViews>
    <sheetView showGridLines="0" tabSelected="1" topLeftCell="A8" workbookViewId="0">
      <selection activeCell="A10" sqref="A10"/>
    </sheetView>
  </sheetViews>
  <sheetFormatPr defaultRowHeight="12.75" x14ac:dyDescent="0.2"/>
  <cols>
    <col min="1" max="1" width="86" customWidth="1"/>
  </cols>
  <sheetData>
    <row r="1" spans="1:1" ht="26.25" x14ac:dyDescent="0.2">
      <c r="A1" s="54" t="s">
        <v>497</v>
      </c>
    </row>
    <row r="2" spans="1:1" ht="15" x14ac:dyDescent="0.2">
      <c r="A2" s="48"/>
    </row>
    <row r="3" spans="1:1" s="26" customFormat="1" ht="18.75" x14ac:dyDescent="0.2">
      <c r="A3" s="55" t="s">
        <v>260</v>
      </c>
    </row>
    <row r="4" spans="1:1" s="26" customFormat="1" ht="18.75" x14ac:dyDescent="0.2">
      <c r="A4" s="55"/>
    </row>
    <row r="5" spans="1:1" s="26" customFormat="1" ht="15.75" x14ac:dyDescent="0.2">
      <c r="A5" s="51" t="s">
        <v>498</v>
      </c>
    </row>
    <row r="6" spans="1:1" s="26" customFormat="1" ht="31.5" x14ac:dyDescent="0.2">
      <c r="A6" s="52" t="s">
        <v>499</v>
      </c>
    </row>
    <row r="7" spans="1:1" s="26" customFormat="1" ht="15.75" x14ac:dyDescent="0.2">
      <c r="A7" s="53" t="s">
        <v>500</v>
      </c>
    </row>
    <row r="8" spans="1:1" s="26" customFormat="1" ht="31.5" x14ac:dyDescent="0.2">
      <c r="A8" s="53" t="s">
        <v>501</v>
      </c>
    </row>
    <row r="9" spans="1:1" s="26" customFormat="1" ht="15.75" x14ac:dyDescent="0.2">
      <c r="A9" s="53" t="s">
        <v>502</v>
      </c>
    </row>
    <row r="10" spans="1:1" s="26" customFormat="1" ht="31.5" x14ac:dyDescent="0.2">
      <c r="A10" s="53" t="s">
        <v>503</v>
      </c>
    </row>
    <row r="11" spans="1:1" s="26" customFormat="1" ht="15.75" x14ac:dyDescent="0.2">
      <c r="A11" s="53" t="s">
        <v>337</v>
      </c>
    </row>
    <row r="12" spans="1:1" s="26" customFormat="1" ht="15.75" x14ac:dyDescent="0.2">
      <c r="A12" s="51" t="s">
        <v>504</v>
      </c>
    </row>
    <row r="13" spans="1:1" s="26" customFormat="1" ht="31.5" x14ac:dyDescent="0.2">
      <c r="A13" s="51" t="s">
        <v>505</v>
      </c>
    </row>
    <row r="14" spans="1:1" s="26" customFormat="1" ht="31.5" x14ac:dyDescent="0.2">
      <c r="A14" s="51" t="s">
        <v>338</v>
      </c>
    </row>
    <row r="15" spans="1:1" s="26" customFormat="1" ht="31.5" x14ac:dyDescent="0.2">
      <c r="A15" s="51" t="s">
        <v>506</v>
      </c>
    </row>
    <row r="16" spans="1:1" s="56" customFormat="1" ht="25.5" x14ac:dyDescent="0.2">
      <c r="A16" s="49" t="s">
        <v>339</v>
      </c>
    </row>
    <row r="17" spans="1:1" s="26" customFormat="1" ht="31.5" x14ac:dyDescent="0.2">
      <c r="A17" s="51" t="s">
        <v>507</v>
      </c>
    </row>
    <row r="18" spans="1:1" s="26" customFormat="1" ht="31.5" x14ac:dyDescent="0.2">
      <c r="A18" s="51" t="s">
        <v>508</v>
      </c>
    </row>
    <row r="19" spans="1:1" s="26" customFormat="1" ht="15.75" x14ac:dyDescent="0.2">
      <c r="A19" s="50" t="s">
        <v>340</v>
      </c>
    </row>
    <row r="20" spans="1:1" s="26" customFormat="1" ht="31.5" x14ac:dyDescent="0.2">
      <c r="A20" s="51" t="s">
        <v>509</v>
      </c>
    </row>
    <row r="21" spans="1:1" s="26" customFormat="1" ht="94.5" x14ac:dyDescent="0.2">
      <c r="A21" s="51" t="s">
        <v>510</v>
      </c>
    </row>
    <row r="22" spans="1:1" s="26" customFormat="1" ht="31.5" x14ac:dyDescent="0.2">
      <c r="A22" s="51" t="s">
        <v>511</v>
      </c>
    </row>
    <row r="23" spans="1:1" x14ac:dyDescent="0.2">
      <c r="A23" s="49"/>
    </row>
    <row r="24" spans="1:1" x14ac:dyDescent="0.2">
      <c r="A24" s="49"/>
    </row>
    <row r="25" spans="1:1" x14ac:dyDescent="0.2">
      <c r="A25" s="49"/>
    </row>
    <row r="26" spans="1:1" x14ac:dyDescent="0.2">
      <c r="A26" s="49"/>
    </row>
    <row r="27" spans="1:1" x14ac:dyDescent="0.2">
      <c r="A27" s="49"/>
    </row>
    <row r="28" spans="1:1" x14ac:dyDescent="0.2">
      <c r="A28" s="49"/>
    </row>
    <row r="29" spans="1:1" x14ac:dyDescent="0.2">
      <c r="A29" s="49"/>
    </row>
    <row r="30" spans="1:1" x14ac:dyDescent="0.2">
      <c r="A30" s="49"/>
    </row>
    <row r="31" spans="1:1" x14ac:dyDescent="0.2">
      <c r="A31" s="49"/>
    </row>
    <row r="32" spans="1:1" x14ac:dyDescent="0.2">
      <c r="A32" s="49"/>
    </row>
    <row r="33" spans="1:1" x14ac:dyDescent="0.2">
      <c r="A33" s="49"/>
    </row>
    <row r="34" spans="1:1" x14ac:dyDescent="0.2">
      <c r="A34" s="49"/>
    </row>
    <row r="35" spans="1:1" x14ac:dyDescent="0.2">
      <c r="A35" s="49"/>
    </row>
    <row r="36" spans="1:1" x14ac:dyDescent="0.2">
      <c r="A36" s="49"/>
    </row>
    <row r="37" spans="1:1" x14ac:dyDescent="0.2">
      <c r="A37" s="49"/>
    </row>
    <row r="38" spans="1:1" x14ac:dyDescent="0.2">
      <c r="A38" s="49"/>
    </row>
    <row r="39" spans="1:1" x14ac:dyDescent="0.2">
      <c r="A39" s="49"/>
    </row>
    <row r="40" spans="1:1" x14ac:dyDescent="0.2">
      <c r="A40" s="49"/>
    </row>
    <row r="41" spans="1:1" x14ac:dyDescent="0.2">
      <c r="A41" s="49"/>
    </row>
    <row r="42" spans="1:1" x14ac:dyDescent="0.2">
      <c r="A42" s="49"/>
    </row>
    <row r="43" spans="1:1" x14ac:dyDescent="0.2">
      <c r="A43" s="49"/>
    </row>
    <row r="44" spans="1:1" x14ac:dyDescent="0.2">
      <c r="A44" s="49"/>
    </row>
    <row r="45" spans="1:1" x14ac:dyDescent="0.2">
      <c r="A45" s="49"/>
    </row>
    <row r="46" spans="1:1" x14ac:dyDescent="0.2">
      <c r="A46" s="49"/>
    </row>
    <row r="47" spans="1:1" x14ac:dyDescent="0.2">
      <c r="A47" s="49"/>
    </row>
    <row r="48" spans="1:1" x14ac:dyDescent="0.2">
      <c r="A48" s="49"/>
    </row>
    <row r="49" spans="1:1" x14ac:dyDescent="0.2">
      <c r="A49" s="4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&amp;L&amp;A&amp;R&amp;P af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090F-1760-4103-A5E5-9E32CB307104}">
  <sheetPr codeName="Ark8">
    <tabColor theme="7" tint="0.59999389629810485"/>
  </sheetPr>
  <dimension ref="A1:H74"/>
  <sheetViews>
    <sheetView showGridLines="0" workbookViewId="0">
      <selection activeCell="D18" sqref="D18:F18"/>
    </sheetView>
  </sheetViews>
  <sheetFormatPr defaultRowHeight="12.75" x14ac:dyDescent="0.2"/>
  <cols>
    <col min="8" max="8" width="24.85546875" customWidth="1"/>
  </cols>
  <sheetData>
    <row r="1" spans="1:8" ht="23.25" x14ac:dyDescent="0.35">
      <c r="A1" s="69" t="s">
        <v>205</v>
      </c>
      <c r="B1" s="69"/>
      <c r="C1" s="69"/>
      <c r="D1" s="69"/>
      <c r="E1" s="69"/>
      <c r="F1" s="69"/>
      <c r="G1" s="69"/>
      <c r="H1" s="69"/>
    </row>
    <row r="2" spans="1:8" x14ac:dyDescent="0.2">
      <c r="A2" s="68"/>
      <c r="B2" s="68"/>
      <c r="C2" s="68"/>
      <c r="D2" s="68"/>
      <c r="E2" s="68"/>
      <c r="F2" s="68"/>
      <c r="G2" s="68"/>
      <c r="H2" s="68"/>
    </row>
    <row r="3" spans="1:8" ht="15" x14ac:dyDescent="0.25">
      <c r="A3" s="67" t="s">
        <v>261</v>
      </c>
      <c r="B3" s="67"/>
      <c r="C3" s="67"/>
      <c r="D3" s="67"/>
      <c r="E3" s="67"/>
      <c r="F3" s="67"/>
      <c r="G3" s="67"/>
      <c r="H3" s="67"/>
    </row>
    <row r="4" spans="1:8" x14ac:dyDescent="0.2">
      <c r="A4" s="64" t="s">
        <v>278</v>
      </c>
      <c r="B4" s="64"/>
      <c r="C4" s="64"/>
      <c r="D4" s="64"/>
      <c r="E4" s="64"/>
      <c r="F4" s="64"/>
      <c r="G4" s="64"/>
      <c r="H4" s="64"/>
    </row>
    <row r="5" spans="1:8" x14ac:dyDescent="0.2">
      <c r="A5" s="64" t="s">
        <v>313</v>
      </c>
      <c r="B5" s="64"/>
      <c r="C5" s="64"/>
      <c r="D5" s="64"/>
      <c r="E5" s="64"/>
      <c r="F5" s="64"/>
      <c r="G5" s="64"/>
      <c r="H5" s="64"/>
    </row>
    <row r="6" spans="1:8" x14ac:dyDescent="0.2">
      <c r="A6" s="59" t="s">
        <v>262</v>
      </c>
      <c r="B6" s="59"/>
      <c r="C6" s="59"/>
      <c r="D6" s="59"/>
      <c r="E6" s="59"/>
      <c r="F6" s="59"/>
      <c r="G6" s="59"/>
      <c r="H6" s="59"/>
    </row>
    <row r="7" spans="1:8" x14ac:dyDescent="0.2">
      <c r="A7" s="68"/>
      <c r="B7" s="68"/>
      <c r="C7" s="68"/>
      <c r="D7" s="68"/>
      <c r="E7" s="68"/>
      <c r="F7" s="68"/>
      <c r="G7" s="68"/>
      <c r="H7" s="68"/>
    </row>
    <row r="8" spans="1:8" x14ac:dyDescent="0.2">
      <c r="A8" s="59" t="s">
        <v>263</v>
      </c>
      <c r="B8" s="59"/>
      <c r="C8" s="59"/>
      <c r="D8" s="59"/>
      <c r="E8" s="59"/>
      <c r="F8" s="59"/>
      <c r="G8" s="59"/>
      <c r="H8" s="59"/>
    </row>
    <row r="9" spans="1:8" x14ac:dyDescent="0.2">
      <c r="A9" s="68"/>
      <c r="B9" s="68"/>
      <c r="C9" s="68"/>
      <c r="D9" s="68"/>
      <c r="E9" s="68"/>
      <c r="F9" s="68"/>
      <c r="G9" s="68"/>
      <c r="H9" s="68"/>
    </row>
    <row r="10" spans="1:8" x14ac:dyDescent="0.2">
      <c r="A10" s="68"/>
      <c r="B10" s="68"/>
      <c r="C10" s="68"/>
      <c r="D10" s="68"/>
      <c r="E10" s="68"/>
      <c r="F10" s="68"/>
      <c r="G10" s="68"/>
      <c r="H10" s="68"/>
    </row>
    <row r="11" spans="1:8" ht="15" x14ac:dyDescent="0.25">
      <c r="A11" s="67" t="s">
        <v>341</v>
      </c>
      <c r="B11" s="67"/>
      <c r="C11" s="67"/>
      <c r="D11" s="67"/>
      <c r="E11" s="67"/>
      <c r="F11" s="67"/>
      <c r="G11" s="67"/>
      <c r="H11" s="67"/>
    </row>
    <row r="12" spans="1:8" x14ac:dyDescent="0.2">
      <c r="A12" s="64" t="s">
        <v>264</v>
      </c>
      <c r="B12" s="64"/>
      <c r="C12" s="64"/>
      <c r="D12" s="64"/>
      <c r="E12" s="64"/>
      <c r="F12" s="64"/>
      <c r="G12" s="64"/>
      <c r="H12" s="64"/>
    </row>
    <row r="13" spans="1:8" x14ac:dyDescent="0.2">
      <c r="A13" s="68"/>
      <c r="B13" s="68"/>
      <c r="C13" s="68"/>
      <c r="D13" s="68"/>
      <c r="E13" s="68"/>
      <c r="F13" s="68"/>
      <c r="G13" s="68"/>
      <c r="H13" s="68"/>
    </row>
    <row r="14" spans="1:8" ht="15" x14ac:dyDescent="0.25">
      <c r="A14" s="67" t="s">
        <v>265</v>
      </c>
      <c r="B14" s="67"/>
      <c r="C14" s="67"/>
      <c r="D14" s="67"/>
      <c r="E14" s="67"/>
      <c r="F14" s="67"/>
      <c r="G14" s="67"/>
      <c r="H14" s="67"/>
    </row>
    <row r="15" spans="1:8" x14ac:dyDescent="0.2">
      <c r="A15" s="23" t="s">
        <v>279</v>
      </c>
    </row>
    <row r="16" spans="1:8" x14ac:dyDescent="0.2">
      <c r="A16" s="23" t="s">
        <v>280</v>
      </c>
    </row>
    <row r="17" spans="1:8" x14ac:dyDescent="0.2">
      <c r="A17" s="23" t="s">
        <v>281</v>
      </c>
    </row>
    <row r="18" spans="1:8" x14ac:dyDescent="0.2">
      <c r="A18" s="23" t="s">
        <v>282</v>
      </c>
    </row>
    <row r="19" spans="1:8" x14ac:dyDescent="0.2">
      <c r="A19" s="64" t="s">
        <v>283</v>
      </c>
      <c r="B19" s="64"/>
      <c r="C19" s="64"/>
      <c r="D19" s="64"/>
      <c r="E19" s="64"/>
      <c r="F19" s="64"/>
      <c r="G19" s="64"/>
      <c r="H19" s="64"/>
    </row>
    <row r="20" spans="1:8" x14ac:dyDescent="0.2">
      <c r="A20" s="68"/>
      <c r="B20" s="68"/>
      <c r="C20" s="68"/>
      <c r="D20" s="68"/>
      <c r="E20" s="68"/>
      <c r="F20" s="68"/>
      <c r="G20" s="68"/>
      <c r="H20" s="68"/>
    </row>
    <row r="21" spans="1:8" x14ac:dyDescent="0.2">
      <c r="A21" s="64" t="s">
        <v>284</v>
      </c>
      <c r="B21" s="64"/>
      <c r="C21" s="64"/>
      <c r="D21" s="64"/>
      <c r="E21" s="64"/>
      <c r="F21" s="64"/>
      <c r="G21" s="64"/>
      <c r="H21" s="64"/>
    </row>
    <row r="22" spans="1:8" x14ac:dyDescent="0.2">
      <c r="A22" s="64" t="s">
        <v>285</v>
      </c>
      <c r="B22" s="64"/>
      <c r="C22" s="64"/>
      <c r="D22" s="64"/>
      <c r="E22" s="64"/>
      <c r="F22" s="64"/>
      <c r="G22" s="64"/>
      <c r="H22" s="64"/>
    </row>
    <row r="23" spans="1:8" x14ac:dyDescent="0.2">
      <c r="A23" s="68"/>
      <c r="B23" s="68"/>
      <c r="C23" s="68"/>
      <c r="D23" s="68"/>
      <c r="E23" s="68"/>
      <c r="F23" s="68"/>
      <c r="G23" s="68"/>
      <c r="H23" s="68"/>
    </row>
    <row r="24" spans="1:8" x14ac:dyDescent="0.2">
      <c r="A24" s="64" t="s">
        <v>342</v>
      </c>
      <c r="B24" s="64"/>
      <c r="C24" s="64"/>
      <c r="D24" s="64"/>
      <c r="E24" s="64"/>
      <c r="F24" s="64"/>
      <c r="G24" s="64"/>
      <c r="H24" s="64"/>
    </row>
    <row r="25" spans="1:8" x14ac:dyDescent="0.2">
      <c r="A25" s="64" t="s">
        <v>286</v>
      </c>
      <c r="B25" s="64"/>
      <c r="C25" s="64"/>
      <c r="D25" s="64"/>
      <c r="E25" s="64"/>
      <c r="F25" s="64"/>
      <c r="G25" s="64"/>
      <c r="H25" s="64"/>
    </row>
    <row r="26" spans="1:8" x14ac:dyDescent="0.2">
      <c r="A26" s="68"/>
      <c r="B26" s="68"/>
      <c r="C26" s="68"/>
      <c r="D26" s="68"/>
      <c r="E26" s="68"/>
      <c r="F26" s="68"/>
      <c r="G26" s="68"/>
      <c r="H26" s="68"/>
    </row>
    <row r="27" spans="1:8" x14ac:dyDescent="0.2">
      <c r="A27" s="64" t="s">
        <v>287</v>
      </c>
      <c r="B27" s="64"/>
      <c r="C27" s="64"/>
      <c r="D27" s="64"/>
      <c r="E27" s="64"/>
      <c r="F27" s="64"/>
      <c r="G27" s="64"/>
      <c r="H27" s="64"/>
    </row>
    <row r="28" spans="1:8" x14ac:dyDescent="0.2">
      <c r="A28" s="64" t="s">
        <v>288</v>
      </c>
      <c r="B28" s="64"/>
      <c r="C28" s="64"/>
      <c r="D28" s="64"/>
      <c r="E28" s="64"/>
      <c r="F28" s="64"/>
      <c r="G28" s="64"/>
      <c r="H28" s="64"/>
    </row>
    <row r="29" spans="1:8" x14ac:dyDescent="0.2">
      <c r="A29" s="68"/>
      <c r="B29" s="68"/>
      <c r="C29" s="68"/>
      <c r="D29" s="68"/>
      <c r="E29" s="68"/>
      <c r="F29" s="68"/>
      <c r="G29" s="68"/>
      <c r="H29" s="68"/>
    </row>
    <row r="30" spans="1:8" x14ac:dyDescent="0.2">
      <c r="A30" s="64" t="s">
        <v>289</v>
      </c>
      <c r="B30" s="64"/>
      <c r="C30" s="64"/>
      <c r="D30" s="64"/>
      <c r="E30" s="64"/>
      <c r="F30" s="64"/>
      <c r="G30" s="64"/>
      <c r="H30" s="64"/>
    </row>
    <row r="31" spans="1:8" x14ac:dyDescent="0.2">
      <c r="A31" s="64" t="s">
        <v>343</v>
      </c>
      <c r="B31" s="64"/>
      <c r="C31" s="64"/>
      <c r="D31" s="64"/>
      <c r="E31" s="64"/>
      <c r="F31" s="64"/>
      <c r="G31" s="64"/>
      <c r="H31" s="64"/>
    </row>
    <row r="32" spans="1:8" x14ac:dyDescent="0.2">
      <c r="A32" s="64" t="s">
        <v>290</v>
      </c>
      <c r="B32" s="64"/>
      <c r="C32" s="64"/>
      <c r="D32" s="64"/>
      <c r="E32" s="64"/>
      <c r="F32" s="64"/>
      <c r="G32" s="64"/>
      <c r="H32" s="64"/>
    </row>
    <row r="33" spans="1:8" x14ac:dyDescent="0.2">
      <c r="A33" s="64" t="s">
        <v>291</v>
      </c>
      <c r="B33" s="64"/>
      <c r="C33" s="64"/>
      <c r="D33" s="64"/>
      <c r="E33" s="64"/>
      <c r="F33" s="64"/>
      <c r="G33" s="64"/>
      <c r="H33" s="64"/>
    </row>
    <row r="34" spans="1:8" x14ac:dyDescent="0.2">
      <c r="A34" s="68"/>
      <c r="B34" s="68"/>
      <c r="C34" s="68"/>
      <c r="D34" s="68"/>
      <c r="E34" s="68"/>
      <c r="F34" s="68"/>
      <c r="G34" s="68"/>
      <c r="H34" s="68"/>
    </row>
    <row r="35" spans="1:8" x14ac:dyDescent="0.2">
      <c r="A35" s="64" t="s">
        <v>292</v>
      </c>
      <c r="B35" s="64"/>
      <c r="C35" s="64"/>
      <c r="D35" s="64"/>
      <c r="E35" s="64"/>
      <c r="F35" s="64"/>
      <c r="G35" s="64"/>
      <c r="H35" s="64"/>
    </row>
    <row r="36" spans="1:8" x14ac:dyDescent="0.2">
      <c r="A36" s="66" t="s">
        <v>293</v>
      </c>
      <c r="B36" s="66"/>
      <c r="C36" s="66"/>
      <c r="D36" s="66"/>
      <c r="E36" s="66"/>
      <c r="F36" s="66"/>
      <c r="G36" s="66"/>
      <c r="H36" s="66"/>
    </row>
    <row r="37" spans="1:8" x14ac:dyDescent="0.2">
      <c r="A37" s="68"/>
      <c r="B37" s="68"/>
      <c r="C37" s="68"/>
      <c r="D37" s="68"/>
      <c r="E37" s="68"/>
      <c r="F37" s="68"/>
      <c r="G37" s="68"/>
      <c r="H37" s="68"/>
    </row>
    <row r="38" spans="1:8" x14ac:dyDescent="0.2">
      <c r="A38" s="68"/>
      <c r="B38" s="68"/>
      <c r="C38" s="68"/>
      <c r="D38" s="68"/>
      <c r="E38" s="68"/>
      <c r="F38" s="68"/>
      <c r="G38" s="68"/>
      <c r="H38" s="68"/>
    </row>
    <row r="39" spans="1:8" ht="15" x14ac:dyDescent="0.25">
      <c r="A39" s="67" t="s">
        <v>266</v>
      </c>
      <c r="B39" s="67"/>
      <c r="C39" s="67"/>
      <c r="D39" s="67"/>
      <c r="E39" s="67"/>
      <c r="F39" s="67"/>
      <c r="G39" s="67"/>
      <c r="H39" s="67"/>
    </row>
    <row r="40" spans="1:8" ht="15" x14ac:dyDescent="0.25">
      <c r="A40" s="67" t="s">
        <v>267</v>
      </c>
      <c r="B40" s="67"/>
      <c r="C40" s="67"/>
      <c r="D40" s="67"/>
      <c r="E40" s="67"/>
      <c r="F40" s="67"/>
      <c r="G40" s="67"/>
      <c r="H40" s="67"/>
    </row>
    <row r="41" spans="1:8" x14ac:dyDescent="0.2">
      <c r="A41" s="64" t="s">
        <v>294</v>
      </c>
      <c r="B41" s="64"/>
      <c r="C41" s="64"/>
      <c r="D41" s="64"/>
      <c r="E41" s="64"/>
      <c r="F41" s="64"/>
      <c r="G41" s="64"/>
      <c r="H41" s="64"/>
    </row>
    <row r="42" spans="1:8" x14ac:dyDescent="0.2">
      <c r="A42" s="64" t="s">
        <v>295</v>
      </c>
      <c r="B42" s="64"/>
      <c r="C42" s="64"/>
      <c r="D42" s="64"/>
      <c r="E42" s="64"/>
      <c r="F42" s="64"/>
      <c r="G42" s="64"/>
      <c r="H42" s="64"/>
    </row>
    <row r="43" spans="1:8" x14ac:dyDescent="0.2">
      <c r="A43" s="64" t="s">
        <v>296</v>
      </c>
      <c r="B43" s="64"/>
      <c r="C43" s="64"/>
      <c r="D43" s="64"/>
      <c r="E43" s="64"/>
      <c r="F43" s="64"/>
      <c r="G43" s="64"/>
      <c r="H43" s="64"/>
    </row>
    <row r="44" spans="1:8" x14ac:dyDescent="0.2">
      <c r="A44" s="64" t="s">
        <v>297</v>
      </c>
      <c r="B44" s="64"/>
      <c r="C44" s="64"/>
      <c r="D44" s="64"/>
      <c r="E44" s="64"/>
      <c r="F44" s="64"/>
      <c r="G44" s="64"/>
      <c r="H44" s="64"/>
    </row>
    <row r="45" spans="1:8" x14ac:dyDescent="0.2">
      <c r="A45" s="68"/>
      <c r="B45" s="68"/>
      <c r="C45" s="68"/>
      <c r="D45" s="68"/>
      <c r="E45" s="68"/>
      <c r="F45" s="68"/>
      <c r="G45" s="68"/>
      <c r="H45" s="68"/>
    </row>
    <row r="46" spans="1:8" ht="15" x14ac:dyDescent="0.25">
      <c r="A46" s="67" t="s">
        <v>268</v>
      </c>
      <c r="B46" s="67"/>
      <c r="C46" s="67"/>
      <c r="D46" s="67"/>
      <c r="E46" s="67"/>
      <c r="F46" s="67"/>
      <c r="G46" s="67"/>
      <c r="H46" s="67"/>
    </row>
    <row r="47" spans="1:8" x14ac:dyDescent="0.2">
      <c r="A47" s="64" t="s">
        <v>298</v>
      </c>
      <c r="B47" s="64"/>
      <c r="C47" s="64"/>
      <c r="D47" s="64"/>
      <c r="E47" s="64"/>
      <c r="F47" s="64"/>
      <c r="G47" s="64"/>
      <c r="H47" s="64"/>
    </row>
    <row r="48" spans="1:8" x14ac:dyDescent="0.2">
      <c r="A48" s="64" t="s">
        <v>299</v>
      </c>
      <c r="B48" s="64"/>
      <c r="C48" s="64"/>
      <c r="D48" s="64"/>
      <c r="E48" s="64"/>
      <c r="F48" s="64"/>
      <c r="G48" s="64"/>
      <c r="H48" s="64"/>
    </row>
    <row r="49" spans="1:8" x14ac:dyDescent="0.2">
      <c r="A49" s="64" t="s">
        <v>300</v>
      </c>
      <c r="B49" s="64"/>
      <c r="C49" s="64"/>
      <c r="D49" s="64"/>
      <c r="E49" s="64"/>
      <c r="F49" s="64"/>
      <c r="G49" s="64"/>
      <c r="H49" s="64"/>
    </row>
    <row r="50" spans="1:8" x14ac:dyDescent="0.2">
      <c r="A50" s="68"/>
      <c r="B50" s="68"/>
      <c r="C50" s="68"/>
      <c r="D50" s="68"/>
      <c r="E50" s="68"/>
      <c r="F50" s="68"/>
      <c r="G50" s="68"/>
      <c r="H50" s="68"/>
    </row>
    <row r="51" spans="1:8" ht="15" x14ac:dyDescent="0.25">
      <c r="A51" s="67" t="s">
        <v>269</v>
      </c>
      <c r="B51" s="67"/>
      <c r="C51" s="67"/>
      <c r="D51" s="67"/>
      <c r="E51" s="67"/>
      <c r="F51" s="67"/>
      <c r="G51" s="67"/>
      <c r="H51" s="67"/>
    </row>
    <row r="52" spans="1:8" x14ac:dyDescent="0.2">
      <c r="A52" s="64" t="s">
        <v>301</v>
      </c>
      <c r="B52" s="64"/>
      <c r="C52" s="64"/>
      <c r="D52" s="64"/>
      <c r="E52" s="64"/>
      <c r="F52" s="64"/>
      <c r="G52" s="64"/>
      <c r="H52" s="64"/>
    </row>
    <row r="53" spans="1:8" x14ac:dyDescent="0.2">
      <c r="A53" s="64" t="s">
        <v>302</v>
      </c>
      <c r="B53" s="64"/>
      <c r="C53" s="64"/>
      <c r="D53" s="64"/>
      <c r="E53" s="64"/>
      <c r="F53" s="64"/>
      <c r="G53" s="64"/>
      <c r="H53" s="64"/>
    </row>
    <row r="54" spans="1:8" x14ac:dyDescent="0.2">
      <c r="A54" s="68"/>
      <c r="B54" s="68"/>
      <c r="C54" s="68"/>
      <c r="D54" s="68"/>
      <c r="E54" s="68"/>
      <c r="F54" s="68"/>
      <c r="G54" s="68"/>
      <c r="H54" s="68"/>
    </row>
    <row r="55" spans="1:8" ht="15" x14ac:dyDescent="0.25">
      <c r="A55" s="67" t="s">
        <v>270</v>
      </c>
      <c r="B55" s="67"/>
      <c r="C55" s="67"/>
      <c r="D55" s="67"/>
      <c r="E55" s="67"/>
      <c r="F55" s="67"/>
      <c r="G55" s="67"/>
      <c r="H55" s="67"/>
    </row>
    <row r="56" spans="1:8" x14ac:dyDescent="0.2">
      <c r="A56" s="64" t="s">
        <v>271</v>
      </c>
      <c r="B56" s="64"/>
      <c r="C56" s="64"/>
      <c r="D56" s="64"/>
      <c r="E56" s="64"/>
      <c r="F56" s="64"/>
      <c r="G56" s="64"/>
      <c r="H56" s="64"/>
    </row>
    <row r="57" spans="1:8" x14ac:dyDescent="0.2">
      <c r="A57" s="68"/>
      <c r="B57" s="68"/>
      <c r="C57" s="68"/>
      <c r="D57" s="68"/>
      <c r="E57" s="68"/>
      <c r="F57" s="68"/>
      <c r="G57" s="68"/>
      <c r="H57" s="68"/>
    </row>
    <row r="58" spans="1:8" ht="15" x14ac:dyDescent="0.25">
      <c r="A58" s="67" t="s">
        <v>157</v>
      </c>
      <c r="B58" s="67"/>
      <c r="C58" s="67"/>
      <c r="D58" s="67"/>
      <c r="E58" s="67"/>
      <c r="F58" s="67"/>
      <c r="G58" s="67"/>
      <c r="H58" s="67"/>
    </row>
    <row r="59" spans="1:8" ht="15" x14ac:dyDescent="0.25">
      <c r="A59" s="67" t="s">
        <v>160</v>
      </c>
      <c r="B59" s="67"/>
      <c r="C59" s="67"/>
      <c r="D59" s="67"/>
      <c r="E59" s="67"/>
      <c r="F59" s="67"/>
      <c r="G59" s="67"/>
      <c r="H59" s="67"/>
    </row>
    <row r="60" spans="1:8" x14ac:dyDescent="0.2">
      <c r="A60" s="64" t="s">
        <v>303</v>
      </c>
      <c r="B60" s="64"/>
      <c r="C60" s="64"/>
      <c r="D60" s="64"/>
      <c r="E60" s="64"/>
      <c r="F60" s="64"/>
      <c r="G60" s="64"/>
      <c r="H60" s="64"/>
    </row>
    <row r="61" spans="1:8" x14ac:dyDescent="0.2">
      <c r="A61" s="64" t="s">
        <v>304</v>
      </c>
      <c r="B61" s="64"/>
      <c r="C61" s="64"/>
      <c r="D61" s="64"/>
      <c r="E61" s="64"/>
      <c r="F61" s="64"/>
      <c r="G61" s="64"/>
      <c r="H61" s="64"/>
    </row>
    <row r="62" spans="1:8" x14ac:dyDescent="0.2">
      <c r="A62" s="68"/>
      <c r="B62" s="68"/>
      <c r="C62" s="68"/>
      <c r="D62" s="68"/>
      <c r="E62" s="68"/>
      <c r="F62" s="68"/>
      <c r="G62" s="68"/>
      <c r="H62" s="68"/>
    </row>
    <row r="63" spans="1:8" ht="15" x14ac:dyDescent="0.25">
      <c r="A63" s="67" t="s">
        <v>272</v>
      </c>
      <c r="B63" s="67"/>
      <c r="C63" s="67"/>
      <c r="D63" s="67"/>
      <c r="E63" s="67"/>
      <c r="F63" s="67"/>
      <c r="G63" s="67"/>
      <c r="H63" s="67"/>
    </row>
    <row r="64" spans="1:8" x14ac:dyDescent="0.2">
      <c r="A64" s="64" t="s">
        <v>305</v>
      </c>
      <c r="B64" s="64"/>
      <c r="C64" s="64"/>
      <c r="D64" s="64"/>
      <c r="E64" s="64"/>
      <c r="F64" s="64"/>
      <c r="G64" s="64"/>
      <c r="H64" s="64"/>
    </row>
    <row r="65" spans="1:8" x14ac:dyDescent="0.2">
      <c r="A65" s="64" t="s">
        <v>306</v>
      </c>
      <c r="B65" s="64"/>
      <c r="C65" s="64"/>
      <c r="D65" s="64"/>
      <c r="E65" s="64"/>
      <c r="F65" s="64"/>
      <c r="G65" s="64"/>
      <c r="H65" s="64"/>
    </row>
    <row r="66" spans="1:8" x14ac:dyDescent="0.2">
      <c r="A66" s="68"/>
      <c r="B66" s="68"/>
      <c r="C66" s="68"/>
      <c r="D66" s="68"/>
      <c r="E66" s="68"/>
      <c r="F66" s="68"/>
      <c r="G66" s="68"/>
      <c r="H66" s="68"/>
    </row>
    <row r="67" spans="1:8" ht="15" x14ac:dyDescent="0.25">
      <c r="A67" s="67" t="s">
        <v>127</v>
      </c>
      <c r="B67" s="67"/>
      <c r="C67" s="67"/>
      <c r="D67" s="67"/>
      <c r="E67" s="67"/>
      <c r="F67" s="67"/>
      <c r="G67" s="67"/>
      <c r="H67" s="67"/>
    </row>
    <row r="68" spans="1:8" x14ac:dyDescent="0.2">
      <c r="A68" s="64" t="s">
        <v>273</v>
      </c>
      <c r="B68" s="64"/>
      <c r="C68" s="64"/>
      <c r="D68" s="64"/>
      <c r="E68" s="64"/>
      <c r="F68" s="64"/>
      <c r="G68" s="64"/>
      <c r="H68" s="64"/>
    </row>
    <row r="69" spans="1:8" x14ac:dyDescent="0.2">
      <c r="A69" s="66"/>
      <c r="B69" s="66"/>
      <c r="C69" s="66"/>
      <c r="D69" s="66"/>
      <c r="E69" s="66"/>
      <c r="F69" s="66"/>
      <c r="G69" s="66"/>
      <c r="H69" s="66"/>
    </row>
    <row r="70" spans="1:8" ht="15" x14ac:dyDescent="0.25">
      <c r="A70" s="67" t="s">
        <v>274</v>
      </c>
      <c r="B70" s="67"/>
      <c r="C70" s="67"/>
      <c r="D70" s="67"/>
      <c r="E70" s="67"/>
      <c r="F70" s="67"/>
      <c r="G70" s="67"/>
      <c r="H70" s="67"/>
    </row>
    <row r="71" spans="1:8" x14ac:dyDescent="0.2">
      <c r="A71" s="64" t="s">
        <v>275</v>
      </c>
      <c r="B71" s="64"/>
      <c r="C71" s="64"/>
      <c r="D71" s="64"/>
      <c r="E71" s="64"/>
      <c r="F71" s="64"/>
      <c r="G71" s="64"/>
      <c r="H71" s="64"/>
    </row>
    <row r="72" spans="1:8" x14ac:dyDescent="0.2">
      <c r="A72" s="68"/>
      <c r="B72" s="68"/>
      <c r="C72" s="68"/>
      <c r="D72" s="68"/>
      <c r="E72" s="68"/>
      <c r="F72" s="68"/>
      <c r="G72" s="68"/>
      <c r="H72" s="68"/>
    </row>
    <row r="73" spans="1:8" ht="15" x14ac:dyDescent="0.25">
      <c r="A73" s="67" t="s">
        <v>276</v>
      </c>
      <c r="B73" s="67"/>
      <c r="C73" s="67"/>
      <c r="D73" s="67"/>
      <c r="E73" s="67"/>
      <c r="F73" s="67"/>
      <c r="G73" s="67"/>
      <c r="H73" s="67"/>
    </row>
    <row r="74" spans="1:8" x14ac:dyDescent="0.2">
      <c r="A74" s="64" t="s">
        <v>277</v>
      </c>
      <c r="B74" s="64"/>
      <c r="C74" s="64"/>
      <c r="D74" s="64"/>
      <c r="E74" s="64"/>
      <c r="F74" s="64"/>
      <c r="G74" s="64"/>
      <c r="H74" s="64"/>
    </row>
  </sheetData>
  <sheetProtection algorithmName="SHA-512" hashValue="BKTJR8myzfvlcahP6mp0HzFeyPNFlvkchfAlCYZ4XX6mmqEfcMVfA9YBfHa5UmO9rhkf74usQrKD4ZXQm7L1zw==" saltValue="jfvtVegU+yDatnYEGUtFzg==" spinCount="100000" sheet="1" objects="1" scenarios="1" selectLockedCells="1"/>
  <mergeCells count="68">
    <mergeCell ref="A13:H13"/>
    <mergeCell ref="A1:H1"/>
    <mergeCell ref="A3:H3"/>
    <mergeCell ref="A4:H4"/>
    <mergeCell ref="A5:H5"/>
    <mergeCell ref="A6:H6"/>
    <mergeCell ref="A2:H2"/>
    <mergeCell ref="A7:H7"/>
    <mergeCell ref="A8:H8"/>
    <mergeCell ref="A9:H10"/>
    <mergeCell ref="A11:H11"/>
    <mergeCell ref="A12:H12"/>
    <mergeCell ref="A29:H29"/>
    <mergeCell ref="A14:H14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42:H42"/>
    <mergeCell ref="A30:H30"/>
    <mergeCell ref="A31:H31"/>
    <mergeCell ref="A32:H32"/>
    <mergeCell ref="A33:H33"/>
    <mergeCell ref="A34:H34"/>
    <mergeCell ref="A35:H35"/>
    <mergeCell ref="A36:H36"/>
    <mergeCell ref="A37:H38"/>
    <mergeCell ref="A39:H39"/>
    <mergeCell ref="A40:H40"/>
    <mergeCell ref="A41:H41"/>
    <mergeCell ref="A54:H54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66:H66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73:H73"/>
    <mergeCell ref="A74:H74"/>
    <mergeCell ref="A67:H67"/>
    <mergeCell ref="A68:H68"/>
    <mergeCell ref="A69:H69"/>
    <mergeCell ref="A70:H70"/>
    <mergeCell ref="A71:H71"/>
    <mergeCell ref="A72:H7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&amp;L&amp;A&amp;R&amp;P af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EC67-7198-4BE0-A1C8-AB3BD917ACB9}">
  <sheetPr codeName="Ark9">
    <tabColor theme="8" tint="0.59999389629810485"/>
  </sheetPr>
  <dimension ref="A1:I32"/>
  <sheetViews>
    <sheetView showGridLines="0" topLeftCell="A2" workbookViewId="0">
      <selection activeCell="D18" sqref="D18:F18"/>
    </sheetView>
  </sheetViews>
  <sheetFormatPr defaultRowHeight="12.75" x14ac:dyDescent="0.2"/>
  <cols>
    <col min="1" max="1" width="43.42578125" customWidth="1"/>
    <col min="2" max="2" width="9.140625" style="10" customWidth="1"/>
    <col min="3" max="6" width="9.140625" style="11"/>
  </cols>
  <sheetData>
    <row r="1" spans="1:9" ht="30" customHeight="1" x14ac:dyDescent="0.35">
      <c r="A1" s="70" t="s">
        <v>174</v>
      </c>
      <c r="B1" s="70"/>
      <c r="C1" s="70"/>
      <c r="D1" s="70"/>
      <c r="E1" s="70"/>
      <c r="F1" s="70"/>
      <c r="G1" s="35"/>
      <c r="H1" s="35"/>
      <c r="I1" s="35"/>
    </row>
    <row r="2" spans="1:9" ht="24" x14ac:dyDescent="0.25">
      <c r="A2" s="2"/>
      <c r="B2" s="37" t="s">
        <v>307</v>
      </c>
      <c r="C2" s="39" t="s">
        <v>308</v>
      </c>
      <c r="D2" s="39" t="s">
        <v>309</v>
      </c>
      <c r="E2" s="39" t="s">
        <v>310</v>
      </c>
      <c r="F2" s="38" t="s">
        <v>311</v>
      </c>
    </row>
    <row r="3" spans="1:9" x14ac:dyDescent="0.2">
      <c r="A3" t="s">
        <v>175</v>
      </c>
      <c r="B3" s="10">
        <v>1</v>
      </c>
      <c r="C3" s="11">
        <f>+'Indsæt WinKas rapport'!$C$7</f>
        <v>-63115</v>
      </c>
      <c r="D3" s="11">
        <f>+'Indsæt WinKas rapport'!$D$7</f>
        <v>-35190</v>
      </c>
      <c r="E3" s="11">
        <f>+'Indsæt WinKas rapport'!$E$7</f>
        <v>27925</v>
      </c>
      <c r="F3" s="11">
        <f>+'Indsæt WinKas rapport'!$F$7</f>
        <v>-47380</v>
      </c>
    </row>
    <row r="4" spans="1:9" x14ac:dyDescent="0.2">
      <c r="A4" t="s">
        <v>176</v>
      </c>
      <c r="B4" s="10">
        <v>2</v>
      </c>
      <c r="C4" s="11">
        <f>+'Indsæt WinKas rapport'!$C$10</f>
        <v>0</v>
      </c>
      <c r="D4" s="11">
        <f>+'Indsæt WinKas rapport'!$D$10</f>
        <v>0</v>
      </c>
      <c r="E4" s="11">
        <f>+'Indsæt WinKas rapport'!$E$10</f>
        <v>0</v>
      </c>
      <c r="F4" s="11">
        <f>+'Indsæt WinKas rapport'!$F$10</f>
        <v>0</v>
      </c>
    </row>
    <row r="5" spans="1:9" x14ac:dyDescent="0.2">
      <c r="A5" t="s">
        <v>177</v>
      </c>
      <c r="B5" s="10">
        <v>3</v>
      </c>
      <c r="C5" s="11">
        <f>+'Indsæt WinKas rapport'!$C$13</f>
        <v>0</v>
      </c>
      <c r="D5" s="11">
        <f>+'Indsæt WinKas rapport'!$D$13</f>
        <v>0</v>
      </c>
      <c r="E5" s="11">
        <f>+'Indsæt WinKas rapport'!$E$13</f>
        <v>0</v>
      </c>
      <c r="F5" s="11">
        <f>+'Indsæt WinKas rapport'!$F$13</f>
        <v>0</v>
      </c>
    </row>
    <row r="6" spans="1:9" x14ac:dyDescent="0.2">
      <c r="A6" t="s">
        <v>178</v>
      </c>
      <c r="B6" s="10">
        <v>4</v>
      </c>
      <c r="C6" s="11">
        <f>+'Indsæt WinKas rapport'!$C$16</f>
        <v>0</v>
      </c>
      <c r="D6" s="11">
        <f>+'Indsæt WinKas rapport'!$D$16</f>
        <v>0</v>
      </c>
      <c r="E6" s="11">
        <f>+'Indsæt WinKas rapport'!$E$16</f>
        <v>0</v>
      </c>
      <c r="F6" s="11">
        <f>+'Indsæt WinKas rapport'!$F$16</f>
        <v>0</v>
      </c>
    </row>
    <row r="7" spans="1:9" x14ac:dyDescent="0.2">
      <c r="A7" t="s">
        <v>179</v>
      </c>
      <c r="B7" s="10">
        <v>5</v>
      </c>
      <c r="C7" s="11">
        <f>+'Indsæt WinKas rapport'!$C$27</f>
        <v>-179887.91</v>
      </c>
      <c r="D7" s="11">
        <f>+'Indsæt WinKas rapport'!$D$27</f>
        <v>-183087</v>
      </c>
      <c r="E7" s="11">
        <f>+'Indsæt WinKas rapport'!$E$27</f>
        <v>-3199.09</v>
      </c>
      <c r="F7" s="11">
        <f>+'Indsæt WinKas rapport'!$F$27</f>
        <v>-164564.95000000001</v>
      </c>
    </row>
    <row r="8" spans="1:9" x14ac:dyDescent="0.2">
      <c r="A8" s="5" t="s">
        <v>40</v>
      </c>
      <c r="C8" s="11">
        <f>+'Indsæt WinKas rapport'!$C$30</f>
        <v>0</v>
      </c>
      <c r="D8" s="11">
        <f>+'Indsæt WinKas rapport'!$D$30</f>
        <v>0</v>
      </c>
      <c r="E8" s="11">
        <f>+'Indsæt WinKas rapport'!$E$30</f>
        <v>0</v>
      </c>
      <c r="F8" s="11">
        <f>+'Indsæt WinKas rapport'!$F$30</f>
        <v>0</v>
      </c>
    </row>
    <row r="9" spans="1:9" ht="15" x14ac:dyDescent="0.25">
      <c r="A9" s="2"/>
    </row>
    <row r="10" spans="1:9" ht="15" x14ac:dyDescent="0.25">
      <c r="A10" s="2" t="s">
        <v>180</v>
      </c>
      <c r="C10" s="13">
        <f t="shared" ref="C10:F10" si="0">SUM(C3:C9)</f>
        <v>-243002.91</v>
      </c>
      <c r="D10" s="13">
        <f t="shared" si="0"/>
        <v>-218277</v>
      </c>
      <c r="E10" s="13">
        <f t="shared" si="0"/>
        <v>24725.91</v>
      </c>
      <c r="F10" s="13">
        <f t="shared" si="0"/>
        <v>-211944.95</v>
      </c>
    </row>
    <row r="11" spans="1:9" ht="15" x14ac:dyDescent="0.25">
      <c r="A11" s="2"/>
    </row>
    <row r="12" spans="1:9" x14ac:dyDescent="0.2">
      <c r="A12" t="s">
        <v>181</v>
      </c>
      <c r="B12" s="10">
        <v>6</v>
      </c>
      <c r="C12" s="11">
        <f>+'Indsæt WinKas rapport'!$C$33</f>
        <v>0</v>
      </c>
      <c r="D12" s="11">
        <f>+'Indsæt WinKas rapport'!$D$33</f>
        <v>0</v>
      </c>
      <c r="E12" s="11">
        <f>+'Indsæt WinKas rapport'!$E$33</f>
        <v>0</v>
      </c>
      <c r="F12" s="11">
        <f>+'Indsæt WinKas rapport'!$F$33</f>
        <v>0</v>
      </c>
    </row>
    <row r="13" spans="1:9" x14ac:dyDescent="0.2">
      <c r="A13" t="s">
        <v>182</v>
      </c>
      <c r="B13" s="10">
        <v>7</v>
      </c>
      <c r="C13" s="11">
        <f>+'Indsæt WinKas rapport'!$C$37</f>
        <v>18500</v>
      </c>
      <c r="D13" s="11">
        <f>+'Indsæt WinKas rapport'!$D$37</f>
        <v>46680</v>
      </c>
      <c r="E13" s="11">
        <f>+'Indsæt WinKas rapport'!$E$37</f>
        <v>28180</v>
      </c>
      <c r="F13" s="11">
        <f>+'Indsæt WinKas rapport'!$F$37</f>
        <v>25300</v>
      </c>
    </row>
    <row r="14" spans="1:9" x14ac:dyDescent="0.2">
      <c r="A14" t="s">
        <v>183</v>
      </c>
      <c r="B14" s="10">
        <v>8</v>
      </c>
      <c r="C14" s="11">
        <f>+'Indsæt WinKas rapport'!$C$45</f>
        <v>29398.51</v>
      </c>
      <c r="D14" s="11">
        <f>+'Indsæt WinKas rapport'!$D$45</f>
        <v>64305</v>
      </c>
      <c r="E14" s="11">
        <f>+'Indsæt WinKas rapport'!$E$45</f>
        <v>34906.49</v>
      </c>
      <c r="F14" s="11">
        <f>+'Indsæt WinKas rapport'!$F$45</f>
        <v>12508.75</v>
      </c>
    </row>
    <row r="15" spans="1:9" x14ac:dyDescent="0.2">
      <c r="A15" t="s">
        <v>184</v>
      </c>
      <c r="B15" s="10">
        <v>9</v>
      </c>
      <c r="C15" s="11">
        <f>+'Indsæt WinKas rapport'!$C$55</f>
        <v>40469.699999999997</v>
      </c>
      <c r="D15" s="11">
        <f>+'Indsæt WinKas rapport'!$D$55</f>
        <v>53500</v>
      </c>
      <c r="E15" s="11">
        <f>+'Indsæt WinKas rapport'!$E$55</f>
        <v>13030.3</v>
      </c>
      <c r="F15" s="11">
        <f>+'Indsæt WinKas rapport'!$F$55</f>
        <v>58568.23</v>
      </c>
    </row>
    <row r="16" spans="1:9" x14ac:dyDescent="0.2">
      <c r="A16" t="s">
        <v>185</v>
      </c>
      <c r="B16" s="10">
        <v>10</v>
      </c>
      <c r="C16" s="11">
        <f>+'Indsæt WinKas rapport'!$C$65</f>
        <v>71826</v>
      </c>
      <c r="D16" s="11">
        <f>+'Indsæt WinKas rapport'!$D$65</f>
        <v>66140</v>
      </c>
      <c r="E16" s="11">
        <f>+'Indsæt WinKas rapport'!$E$65</f>
        <v>-5686</v>
      </c>
      <c r="F16" s="11">
        <f>+'Indsæt WinKas rapport'!$F$65</f>
        <v>40020</v>
      </c>
    </row>
    <row r="17" spans="1:6" x14ac:dyDescent="0.2">
      <c r="A17" t="s">
        <v>186</v>
      </c>
      <c r="B17" s="10">
        <v>11</v>
      </c>
      <c r="C17" s="11">
        <f>+'Indsæt WinKas rapport'!$C$74</f>
        <v>66443.5</v>
      </c>
      <c r="D17" s="11">
        <f>+'Indsæt WinKas rapport'!$D$74</f>
        <v>59100</v>
      </c>
      <c r="E17" s="11">
        <f>+'Indsæt WinKas rapport'!$E$74</f>
        <v>-7343.5</v>
      </c>
      <c r="F17" s="11">
        <f>+'Indsæt WinKas rapport'!$F$74</f>
        <v>42574.65</v>
      </c>
    </row>
    <row r="18" spans="1:6" ht="15" x14ac:dyDescent="0.25">
      <c r="A18" s="2"/>
    </row>
    <row r="19" spans="1:6" ht="15" x14ac:dyDescent="0.25">
      <c r="A19" s="4" t="s">
        <v>187</v>
      </c>
      <c r="C19" s="13">
        <f t="shared" ref="C19:F19" si="1">SUM(C12:C18)</f>
        <v>226637.71</v>
      </c>
      <c r="D19" s="13">
        <f t="shared" si="1"/>
        <v>289725</v>
      </c>
      <c r="E19" s="13">
        <f t="shared" si="1"/>
        <v>63087.289999999994</v>
      </c>
      <c r="F19" s="13">
        <f t="shared" si="1"/>
        <v>178971.63</v>
      </c>
    </row>
    <row r="20" spans="1:6" ht="15" x14ac:dyDescent="0.25">
      <c r="A20" s="4"/>
    </row>
    <row r="21" spans="1:6" x14ac:dyDescent="0.2">
      <c r="A21" s="5" t="s">
        <v>188</v>
      </c>
      <c r="C21" s="11">
        <f>+'Indsæt WinKas rapport'!$C$77</f>
        <v>1825.75</v>
      </c>
      <c r="D21" s="11">
        <f>+'Indsæt WinKas rapport'!$D$77</f>
        <v>3500</v>
      </c>
      <c r="E21" s="11">
        <f>+'Indsæt WinKas rapport'!$E$77</f>
        <v>1674.25</v>
      </c>
      <c r="F21" s="11">
        <f>+'Indsæt WinKas rapport'!F77</f>
        <v>3434.75</v>
      </c>
    </row>
    <row r="22" spans="1:6" x14ac:dyDescent="0.2">
      <c r="A22" t="s">
        <v>189</v>
      </c>
      <c r="B22" s="10">
        <v>12</v>
      </c>
      <c r="C22" s="11">
        <f>+'Indsæt WinKas rapport'!$C$81</f>
        <v>0</v>
      </c>
      <c r="D22" s="11">
        <f>+'Indsæt WinKas rapport'!$D$81</f>
        <v>0</v>
      </c>
      <c r="E22" s="11">
        <f>+'Indsæt WinKas rapport'!$E$81</f>
        <v>0</v>
      </c>
      <c r="F22" s="11">
        <f>+'Indsæt WinKas rapport'!$F$81</f>
        <v>0</v>
      </c>
    </row>
    <row r="23" spans="1:6" x14ac:dyDescent="0.2">
      <c r="A23" t="s">
        <v>190</v>
      </c>
      <c r="B23" s="10">
        <v>13</v>
      </c>
      <c r="C23" s="11">
        <f>+'Indsæt WinKas rapport'!$C$103</f>
        <v>0</v>
      </c>
      <c r="D23" s="11">
        <f>+'Indsæt WinKas rapport'!$D$103</f>
        <v>0</v>
      </c>
      <c r="E23" s="11">
        <f>+'Indsæt WinKas rapport'!$E$103</f>
        <v>0</v>
      </c>
      <c r="F23" s="11">
        <f>+'Indsæt WinKas rapport'!$F$103</f>
        <v>0</v>
      </c>
    </row>
    <row r="24" spans="1:6" ht="15" x14ac:dyDescent="0.25">
      <c r="A24" s="2"/>
    </row>
    <row r="25" spans="1:6" ht="15" x14ac:dyDescent="0.25">
      <c r="A25" s="2" t="s">
        <v>191</v>
      </c>
      <c r="C25" s="13">
        <f>SUM(C21:C24)</f>
        <v>1825.75</v>
      </c>
      <c r="D25" s="13">
        <f t="shared" ref="D25:F25" si="2">SUM(D21:D24)</f>
        <v>3500</v>
      </c>
      <c r="E25" s="13">
        <f t="shared" si="2"/>
        <v>1674.25</v>
      </c>
      <c r="F25" s="13">
        <f t="shared" si="2"/>
        <v>3434.75</v>
      </c>
    </row>
    <row r="26" spans="1:6" ht="15" x14ac:dyDescent="0.25">
      <c r="A26" s="2"/>
    </row>
    <row r="27" spans="1:6" ht="15" x14ac:dyDescent="0.25">
      <c r="A27" s="2" t="s">
        <v>192</v>
      </c>
      <c r="C27" s="11">
        <f>+'Indsæt WinKas rapport'!$C$106</f>
        <v>921.69</v>
      </c>
      <c r="D27" s="11">
        <f>+'Indsæt WinKas rapport'!$D$106</f>
        <v>800</v>
      </c>
      <c r="E27" s="11">
        <f>+'Indsæt WinKas rapport'!$E$106</f>
        <v>-121.69</v>
      </c>
      <c r="F27" s="11">
        <f>+'Indsæt WinKas rapport'!$F$106</f>
        <v>719.92</v>
      </c>
    </row>
    <row r="28" spans="1:6" ht="15" x14ac:dyDescent="0.25">
      <c r="A28" s="2"/>
    </row>
    <row r="29" spans="1:6" ht="15" x14ac:dyDescent="0.25">
      <c r="A29" s="2" t="s">
        <v>193</v>
      </c>
      <c r="C29" s="13">
        <f>+C19+C25+C27</f>
        <v>229385.15</v>
      </c>
      <c r="D29" s="13">
        <f t="shared" ref="D29:F29" si="3">+D19+D25+D27</f>
        <v>294025</v>
      </c>
      <c r="E29" s="13">
        <f t="shared" si="3"/>
        <v>64639.849999999991</v>
      </c>
      <c r="F29" s="13">
        <f t="shared" si="3"/>
        <v>183126.30000000002</v>
      </c>
    </row>
    <row r="30" spans="1:6" ht="15" x14ac:dyDescent="0.25">
      <c r="A30" s="2"/>
    </row>
    <row r="31" spans="1:6" ht="15" x14ac:dyDescent="0.25">
      <c r="A31" s="2" t="s">
        <v>194</v>
      </c>
      <c r="C31" s="13">
        <f>+C10+C29</f>
        <v>-13617.760000000009</v>
      </c>
      <c r="D31" s="13">
        <f t="shared" ref="D31:F31" si="4">+D10+D29</f>
        <v>75748</v>
      </c>
      <c r="E31" s="13">
        <f t="shared" si="4"/>
        <v>89365.759999999995</v>
      </c>
      <c r="F31" s="13">
        <f t="shared" si="4"/>
        <v>-28818.649999999994</v>
      </c>
    </row>
    <row r="32" spans="1:6" ht="15" x14ac:dyDescent="0.25">
      <c r="A32" s="2"/>
    </row>
  </sheetData>
  <sheetProtection algorithmName="SHA-512" hashValue="q+K0t6qwMI2jm2yCKhd9hnkx7XT/XHbIjBInedPoLmRdN6oXDkYsxPU2QlNz+hVeyL0dDgpeQBcnPVFh5yRB1Q==" saltValue="phoDmVb6t+UutJuNqtVdDw==" spinCount="100000" sheet="1" objects="1" scenarios="1" selectLockedCells="1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 xml:space="preserve">&amp;L&amp;A&amp;R&amp;P af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E1C2-3B1A-4FB0-955A-F8F07A91D889}">
  <sheetPr codeName="Ark10">
    <tabColor theme="9" tint="0.59999389629810485"/>
  </sheetPr>
  <dimension ref="A1:I33"/>
  <sheetViews>
    <sheetView showGridLines="0" topLeftCell="A4" workbookViewId="0">
      <selection activeCell="D18" sqref="D18:F18"/>
    </sheetView>
  </sheetViews>
  <sheetFormatPr defaultRowHeight="12.75" x14ac:dyDescent="0.2"/>
  <cols>
    <col min="1" max="1" width="50.7109375" customWidth="1"/>
    <col min="2" max="2" width="9.140625" style="10" customWidth="1"/>
    <col min="3" max="5" width="9.140625" style="11"/>
  </cols>
  <sheetData>
    <row r="1" spans="1:9" ht="30" customHeight="1" x14ac:dyDescent="0.35">
      <c r="A1" s="70" t="s">
        <v>157</v>
      </c>
      <c r="B1" s="70"/>
      <c r="C1" s="70"/>
      <c r="D1" s="70"/>
      <c r="E1" s="70"/>
      <c r="F1" s="35"/>
      <c r="G1" s="35"/>
      <c r="H1" s="35"/>
      <c r="I1" s="35"/>
    </row>
    <row r="2" spans="1:9" ht="15" x14ac:dyDescent="0.25">
      <c r="A2" s="2"/>
    </row>
    <row r="3" spans="1:9" ht="18.75" x14ac:dyDescent="0.3">
      <c r="A3" s="1" t="s">
        <v>11</v>
      </c>
      <c r="C3" s="40">
        <f>+Forside!D18</f>
        <v>2022</v>
      </c>
      <c r="E3" s="41">
        <f>+C3-1</f>
        <v>2021</v>
      </c>
    </row>
    <row r="4" spans="1:9" ht="15" x14ac:dyDescent="0.25">
      <c r="A4" s="2"/>
    </row>
    <row r="5" spans="1:9" x14ac:dyDescent="0.2">
      <c r="A5" t="s">
        <v>158</v>
      </c>
      <c r="B5" s="10">
        <v>14</v>
      </c>
      <c r="C5" s="11">
        <f>+'Indsæt WinKas rapport'!$C$117</f>
        <v>0</v>
      </c>
      <c r="E5" s="11">
        <f>+'Indsæt WinKas rapport'!$F$117</f>
        <v>0</v>
      </c>
    </row>
    <row r="6" spans="1:9" x14ac:dyDescent="0.2">
      <c r="A6" s="3" t="s">
        <v>109</v>
      </c>
      <c r="C6" s="11">
        <f>+'Indsæt WinKas rapport'!$C$120</f>
        <v>0</v>
      </c>
      <c r="E6" s="11">
        <f>+'Indsæt WinKas rapport'!$F$120</f>
        <v>0</v>
      </c>
    </row>
    <row r="7" spans="1:9" ht="15" x14ac:dyDescent="0.25">
      <c r="A7" s="2" t="s">
        <v>159</v>
      </c>
      <c r="C7" s="13">
        <f t="shared" ref="C7:E7" si="0">SUM(C5:C6)</f>
        <v>0</v>
      </c>
      <c r="D7" s="14"/>
      <c r="E7" s="13">
        <f t="shared" si="0"/>
        <v>0</v>
      </c>
    </row>
    <row r="8" spans="1:9" ht="15" x14ac:dyDescent="0.25">
      <c r="A8" s="2"/>
    </row>
    <row r="9" spans="1:9" x14ac:dyDescent="0.2">
      <c r="A9" t="s">
        <v>160</v>
      </c>
      <c r="B9" s="10">
        <v>15</v>
      </c>
      <c r="C9" s="11">
        <f>+'Indsæt WinKas rapport'!$C$126</f>
        <v>19926</v>
      </c>
      <c r="E9" s="11">
        <f>+'Indsæt WinKas rapport'!$F$126</f>
        <v>3766</v>
      </c>
    </row>
    <row r="10" spans="1:9" x14ac:dyDescent="0.2">
      <c r="A10" s="5" t="s">
        <v>161</v>
      </c>
      <c r="C10" s="11">
        <f>+'Indsæt WinKas rapport'!$C$129</f>
        <v>0</v>
      </c>
      <c r="E10" s="11">
        <f>+'Indsæt WinKas rapport'!$F$129</f>
        <v>0</v>
      </c>
    </row>
    <row r="11" spans="1:9" x14ac:dyDescent="0.2">
      <c r="A11" t="s">
        <v>162</v>
      </c>
      <c r="B11" s="10">
        <v>16</v>
      </c>
      <c r="C11" s="11">
        <f>+'Indsæt WinKas rapport'!$C$133</f>
        <v>0</v>
      </c>
      <c r="E11" s="11">
        <f>+'Indsæt WinKas rapport'!$F$133</f>
        <v>0</v>
      </c>
    </row>
    <row r="12" spans="1:9" x14ac:dyDescent="0.2">
      <c r="A12" t="s">
        <v>163</v>
      </c>
      <c r="B12" s="10">
        <v>17</v>
      </c>
      <c r="C12" s="11">
        <f>+'Indsæt WinKas rapport'!$C$139</f>
        <v>276804.2</v>
      </c>
      <c r="E12" s="11">
        <f>+'Indsæt WinKas rapport'!$F$139</f>
        <v>296651.96000000002</v>
      </c>
    </row>
    <row r="13" spans="1:9" ht="15" x14ac:dyDescent="0.25">
      <c r="A13" s="2" t="s">
        <v>164</v>
      </c>
      <c r="C13" s="13">
        <f t="shared" ref="C13:E13" si="1">SUM(C9:C12)</f>
        <v>296730.2</v>
      </c>
      <c r="D13" s="14"/>
      <c r="E13" s="13">
        <f t="shared" si="1"/>
        <v>300417.96000000002</v>
      </c>
    </row>
    <row r="14" spans="1:9" ht="15" x14ac:dyDescent="0.25">
      <c r="A14" s="2"/>
    </row>
    <row r="15" spans="1:9" ht="18.75" x14ac:dyDescent="0.3">
      <c r="A15" s="1" t="s">
        <v>165</v>
      </c>
      <c r="C15" s="13">
        <f>+C7+C13</f>
        <v>296730.2</v>
      </c>
      <c r="D15" s="14"/>
      <c r="E15" s="13">
        <f t="shared" ref="E15" si="2">+E7+E13</f>
        <v>300417.96000000002</v>
      </c>
    </row>
    <row r="16" spans="1:9" ht="15" x14ac:dyDescent="0.25">
      <c r="A16" s="2"/>
    </row>
    <row r="17" spans="1:5" s="22" customFormat="1" ht="18.75" x14ac:dyDescent="0.3">
      <c r="A17" s="1" t="s">
        <v>16</v>
      </c>
      <c r="B17" s="20"/>
      <c r="C17" s="21"/>
      <c r="D17" s="21"/>
      <c r="E17" s="21"/>
    </row>
    <row r="18" spans="1:5" ht="15" x14ac:dyDescent="0.25">
      <c r="A18" s="2"/>
    </row>
    <row r="19" spans="1:5" x14ac:dyDescent="0.2">
      <c r="A19" t="s">
        <v>166</v>
      </c>
      <c r="B19" s="10">
        <v>18</v>
      </c>
      <c r="C19" s="11">
        <f>+'Indsæt WinKas rapport'!$C$143+'Indsæt WinKas rapport'!$C$144+'Indsæt WinKas rapport'!$C$145</f>
        <v>-273226.44</v>
      </c>
      <c r="E19" s="11">
        <f>+'Indsæt WinKas rapport'!$F$143+'Indsæt WinKas rapport'!$F$144+'Indsæt WinKas rapport'!$F$145</f>
        <v>-248407.79</v>
      </c>
    </row>
    <row r="20" spans="1:5" x14ac:dyDescent="0.2">
      <c r="A20" t="s">
        <v>128</v>
      </c>
      <c r="C20" s="19">
        <f>+'Indsæt WinKas rapport'!$C$146</f>
        <v>-13617.76</v>
      </c>
      <c r="D20" s="19"/>
      <c r="E20" s="19">
        <f>+'Indsæt WinKas rapport'!$F$146</f>
        <v>-28818.65</v>
      </c>
    </row>
    <row r="21" spans="1:5" ht="15" x14ac:dyDescent="0.25">
      <c r="A21" s="2" t="s">
        <v>129</v>
      </c>
      <c r="C21" s="13">
        <f t="shared" ref="C21:E21" si="3">SUM(C19:C20)</f>
        <v>-286844.2</v>
      </c>
      <c r="D21" s="14"/>
      <c r="E21" s="13">
        <f t="shared" si="3"/>
        <v>-277226.44</v>
      </c>
    </row>
    <row r="22" spans="1:5" ht="15" x14ac:dyDescent="0.25">
      <c r="A22" s="2"/>
    </row>
    <row r="23" spans="1:5" x14ac:dyDescent="0.2">
      <c r="A23" t="s">
        <v>167</v>
      </c>
      <c r="B23" s="10">
        <v>19</v>
      </c>
      <c r="C23" s="11">
        <f>+'Indsæt WinKas rapport'!$C$153</f>
        <v>0</v>
      </c>
      <c r="E23" s="11">
        <f>+'Indsæt WinKas rapport'!$F$153</f>
        <v>0</v>
      </c>
    </row>
    <row r="24" spans="1:5" x14ac:dyDescent="0.2">
      <c r="A24" s="5" t="s">
        <v>168</v>
      </c>
      <c r="C24" s="11">
        <f>+'Indsæt WinKas rapport'!$C$156</f>
        <v>0</v>
      </c>
      <c r="E24" s="11">
        <f>+'Indsæt WinKas rapport'!$F$156</f>
        <v>0</v>
      </c>
    </row>
    <row r="25" spans="1:5" x14ac:dyDescent="0.2">
      <c r="A25" s="5" t="s">
        <v>169</v>
      </c>
      <c r="C25" s="11">
        <f>+'Indsæt WinKas rapport'!$C$159</f>
        <v>0</v>
      </c>
      <c r="E25" s="11">
        <f>+'Indsæt WinKas rapport'!$F$159</f>
        <v>0</v>
      </c>
    </row>
    <row r="26" spans="1:5" x14ac:dyDescent="0.2">
      <c r="A26" s="5" t="s">
        <v>170</v>
      </c>
      <c r="B26" s="10">
        <v>20</v>
      </c>
      <c r="C26" s="11">
        <f>+'Indsæt WinKas rapport'!$C$167</f>
        <v>-9886</v>
      </c>
      <c r="E26" s="11">
        <f>+'Indsæt WinKas rapport'!$F$167</f>
        <v>-23191.52</v>
      </c>
    </row>
    <row r="27" spans="1:5" x14ac:dyDescent="0.2">
      <c r="A27" t="s">
        <v>171</v>
      </c>
      <c r="B27" s="10">
        <v>21</v>
      </c>
      <c r="C27" s="11">
        <f>+'Indsæt WinKas rapport'!$C$172</f>
        <v>0</v>
      </c>
      <c r="E27" s="11">
        <f>+'Indsæt WinKas rapport'!$F$172</f>
        <v>0</v>
      </c>
    </row>
    <row r="28" spans="1:5" ht="15" x14ac:dyDescent="0.25">
      <c r="A28" s="2" t="s">
        <v>172</v>
      </c>
      <c r="C28" s="13">
        <f t="shared" ref="C28:E28" si="4">SUM(C23:C27)</f>
        <v>-9886</v>
      </c>
      <c r="D28" s="14"/>
      <c r="E28" s="13">
        <f t="shared" si="4"/>
        <v>-23191.52</v>
      </c>
    </row>
    <row r="29" spans="1:5" ht="15" x14ac:dyDescent="0.25">
      <c r="A29" s="2"/>
    </row>
    <row r="30" spans="1:5" ht="18.75" x14ac:dyDescent="0.3">
      <c r="A30" s="1" t="s">
        <v>21</v>
      </c>
      <c r="C30" s="13">
        <f>+C21+C28</f>
        <v>-296730.2</v>
      </c>
      <c r="D30" s="14"/>
      <c r="E30" s="13">
        <f t="shared" ref="E30" si="5">+E21+E28</f>
        <v>-300417.96000000002</v>
      </c>
    </row>
    <row r="31" spans="1:5" ht="15" x14ac:dyDescent="0.25">
      <c r="A31" s="2"/>
    </row>
    <row r="32" spans="1:5" ht="15" x14ac:dyDescent="0.25">
      <c r="A32" s="2" t="s">
        <v>173</v>
      </c>
      <c r="B32" s="10">
        <v>22</v>
      </c>
      <c r="C32" s="14">
        <f>+'Indsæt WinKas rapport'!$C$181</f>
        <v>0</v>
      </c>
      <c r="D32" s="14"/>
      <c r="E32" s="14">
        <f>+'Indsæt WinKas rapport'!$F$181</f>
        <v>0</v>
      </c>
    </row>
    <row r="33" spans="1:1" ht="15" x14ac:dyDescent="0.25">
      <c r="A33" s="2"/>
    </row>
  </sheetData>
  <sheetProtection algorithmName="SHA-512" hashValue="NiSFr5vNK7Si/XUtH3xlxJubnrvzBPEmlfJN0YuiQB7krx8JZqMil0ArKoVgCtLqwroiIk3Kb7MpKZrsgJKpOw==" saltValue="rcXIfkLeg643LYCaUEIDPw==" spinCount="100000" sheet="1" objects="1" scenarios="1" select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 xml:space="preserve">&amp;L&amp;A&amp;R&amp;P af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3</vt:i4>
      </vt:variant>
    </vt:vector>
  </HeadingPairs>
  <TitlesOfParts>
    <vt:vector size="14" baseType="lpstr">
      <vt:lpstr>Forside</vt:lpstr>
      <vt:lpstr>Indholdsfortegnelse</vt:lpstr>
      <vt:lpstr>Foreningsoplysninger</vt:lpstr>
      <vt:lpstr>Bestyrelsespåtegning</vt:lpstr>
      <vt:lpstr>Revisorpåtegning</vt:lpstr>
      <vt:lpstr> Beretning</vt:lpstr>
      <vt:lpstr>Regnskabspraksis</vt:lpstr>
      <vt:lpstr>Resultatopgørelse</vt:lpstr>
      <vt:lpstr>Balance</vt:lpstr>
      <vt:lpstr>Noter</vt:lpstr>
      <vt:lpstr>Indsæt WinKas rapport</vt:lpstr>
      <vt:lpstr>Bestyrelsespåtegning!Udskriftsområde</vt:lpstr>
      <vt:lpstr>'Indsæt WinKas rapport'!Udskriftstitler</vt:lpstr>
      <vt:lpstr>Noter!Udskriftstitler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Søren Sørensen</cp:lastModifiedBy>
  <cp:lastPrinted>2023-01-26T15:48:23Z</cp:lastPrinted>
  <dcterms:created xsi:type="dcterms:W3CDTF">2019-07-15T07:45:45Z</dcterms:created>
  <dcterms:modified xsi:type="dcterms:W3CDTF">2023-01-27T19:56:02Z</dcterms:modified>
</cp:coreProperties>
</file>